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2"/>
  <workbookPr defaultThemeVersion="124226"/>
  <mc:AlternateContent xmlns:mc="http://schemas.openxmlformats.org/markup-compatibility/2006">
    <mc:Choice Requires="x15">
      <x15ac:absPath xmlns:x15ac="http://schemas.microsoft.com/office/spreadsheetml/2010/11/ac" url="https://nzwac.sharepoint.com/sites/corporate-mgt/Finance/CorpRep/CE Expense disclosures/"/>
    </mc:Choice>
  </mc:AlternateContent>
  <xr:revisionPtr revIDLastSave="87" documentId="8_{D5C537C3-7893-4004-A2D7-87EAD608A5EB}" xr6:coauthVersionLast="47" xr6:coauthVersionMax="47" xr10:uidLastSave="{31AE6014-FDD3-4A8C-8538-E335D66C53BF}"/>
  <bookViews>
    <workbookView xWindow="-28920" yWindow="-120" windowWidth="29040" windowHeight="1572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benefits'!$A$1:$F$24</definedName>
    <definedName name="_xlnm.Print_Area" localSheetId="0">'Guidance for agencies'!$A$1:$A$58</definedName>
    <definedName name="_xlnm.Print_Area" localSheetId="3">Hospitality!$A$1:$E$20</definedName>
    <definedName name="_xlnm.Print_Area" localSheetId="1">'Summary and sign-off'!$A$1:$F$23</definedName>
    <definedName name="_xlnm.Print_Area" localSheetId="2">Travel!$A$1:$E$40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2" i="3"/>
  <c r="D13" i="4"/>
  <c r="C16" i="3"/>
  <c r="C13" i="2"/>
  <c r="C23" i="1"/>
  <c r="C29" i="1"/>
  <c r="C14" i="1"/>
  <c r="B6" i="13" l="1"/>
  <c r="E60" i="13"/>
  <c r="C60" i="13"/>
  <c r="C15" i="4"/>
  <c r="C14" i="4"/>
  <c r="B60" i="13" l="1"/>
  <c r="B59" i="13"/>
  <c r="D59" i="13"/>
  <c r="B58" i="13"/>
  <c r="D58" i="13"/>
  <c r="D57" i="13"/>
  <c r="B57" i="13"/>
  <c r="D56" i="13"/>
  <c r="B56" i="13"/>
  <c r="D55" i="13"/>
  <c r="B55" i="13"/>
  <c r="B2" i="4"/>
  <c r="B3" i="4"/>
  <c r="B2" i="3"/>
  <c r="B3" i="3"/>
  <c r="B2" i="2"/>
  <c r="B3" i="2"/>
  <c r="B2" i="1"/>
  <c r="B3" i="1"/>
  <c r="F58" i="13" l="1"/>
  <c r="D13" i="2" s="1"/>
  <c r="F60" i="13"/>
  <c r="E13" i="4" s="1"/>
  <c r="F59" i="13"/>
  <c r="D16" i="3" s="1"/>
  <c r="F57" i="13"/>
  <c r="D29" i="1" s="1"/>
  <c r="F56" i="13"/>
  <c r="D23" i="1" s="1"/>
  <c r="F55" i="13"/>
  <c r="D14" i="1" s="1"/>
  <c r="C13" i="13"/>
  <c r="C12" i="13"/>
  <c r="C11" i="13"/>
  <c r="C16" i="13" l="1"/>
  <c r="C17" i="13"/>
  <c r="B5" i="4" l="1"/>
  <c r="B4" i="4"/>
  <c r="B5" i="3"/>
  <c r="B4" i="3"/>
  <c r="B5" i="2"/>
  <c r="B4" i="2"/>
  <c r="B5" i="1"/>
  <c r="B4" i="1"/>
  <c r="C15" i="13" l="1"/>
  <c r="F12" i="13" l="1"/>
  <c r="C13" i="4"/>
  <c r="F11" i="13" s="1"/>
  <c r="F13" i="13" l="1"/>
  <c r="B29" i="1"/>
  <c r="B17" i="13" s="1"/>
  <c r="B23" i="1"/>
  <c r="B16" i="13" s="1"/>
  <c r="B14" i="1"/>
  <c r="B15" i="13" s="1"/>
  <c r="B16" i="3" l="1"/>
  <c r="B13" i="13" s="1"/>
  <c r="B13" i="2"/>
  <c r="B12" i="13" s="1"/>
  <c r="B11" i="13" l="1"/>
  <c r="B3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<sst xmlns="http://schemas.openxmlformats.org/spreadsheetml/2006/main" count="249" uniqueCount="190">
  <si>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</si>
  <si>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</si>
  <si>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</si>
  <si>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</si>
  <si>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</si>
  <si>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</si>
  <si>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</si>
  <si>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</si>
  <si>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</si>
  <si>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</si>
  <si>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</si>
  <si>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</si>
  <si>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</si>
  <si>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</si>
  <si>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</si>
  <si>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</si>
  <si>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</si>
  <si>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</si>
  <si>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</si>
  <si>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</si>
  <si>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</si>
  <si>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</si>
  <si>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</si>
  <si>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</si>
  <si>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</si>
  <si>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</si>
  <si>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</si>
  <si>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</si>
  <si>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</si>
  <si>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</si>
  <si>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</si>
  <si>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</si>
  <si>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</si>
  <si>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</si>
  <si>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</si>
  <si>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</si>
  <si>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</si>
  <si>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</si>
  <si>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</si>
  <si>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</si>
  <si>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</si>
  <si>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</si>
  <si>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</si>
  <si>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</si>
  <si>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</si>
  <si>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</si>
  <si>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</si>
  <si>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</si>
  <si>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</si>
  <si>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</si>
  <si>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</si>
  <si>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</si>
  <si>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</si>
  <si>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Herenga ā Nuku Aotearoa (formerly NZ Walking Access Commission)</t>
  </si>
  <si>
    <t>Secretary or Chief Executive**</t>
  </si>
  <si>
    <t>Ric Cullinane</t>
  </si>
  <si>
    <t>Disclosure period start***</t>
  </si>
  <si>
    <t>Disclosure period end***</t>
  </si>
  <si>
    <t>Agency totals check</t>
  </si>
  <si>
    <t>Secretary or Chief Executive approval****</t>
  </si>
  <si>
    <t>This disclosure has been approved by the Departmental Secretary or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</si>
  <si>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</si>
  <si>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</si>
  <si>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</si>
  <si>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</si>
  <si>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</si>
  <si>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</si>
  <si>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</si>
  <si>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</si>
  <si>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</si>
  <si>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</si>
  <si>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</si>
  <si>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</si>
  <si>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</si>
  <si>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</si>
  <si>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</si>
  <si>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</si>
  <si>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</si>
  <si>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</si>
  <si>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</si>
  <si>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</si>
  <si>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</si>
  <si>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</si>
  <si>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</si>
  <si>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</si>
  <si>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</si>
  <si>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</si>
  <si>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</si>
  <si>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</si>
  <si>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</si>
  <si>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</si>
  <si>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</si>
  <si>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</si>
  <si>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</si>
  <si>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</si>
  <si>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</si>
  <si>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</si>
  <si>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</si>
  <si>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</si>
  <si>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</si>
  <si>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</si>
  <si>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</si>
  <si>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</si>
  <si>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</si>
  <si>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</si>
  <si>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</si>
  <si>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</si>
  <si>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</si>
  <si>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</si>
  <si>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</si>
  <si>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</si>
  <si>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</si>
  <si>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</si>
  <si>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</si>
  <si>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</si>
  <si>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</si>
  <si>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</si>
  <si>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</si>
  <si>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</si>
  <si>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</si>
  <si>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</si>
  <si>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</si>
  <si>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</si>
  <si>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</si>
  <si>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</si>
  <si>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</si>
  <si>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</si>
  <si>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No international travel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</si>
  <si>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</si>
  <si>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</si>
  <si>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</si>
  <si>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1-3 November 2024</t>
  </si>
  <si>
    <t xml:space="preserve">Attending SIKA show </t>
  </si>
  <si>
    <t>accommodation 2 nights</t>
  </si>
  <si>
    <t>Hamilton</t>
  </si>
  <si>
    <t>gala dinner ticket</t>
  </si>
  <si>
    <t>lunch for 3 (plus 2 staff)</t>
  </si>
  <si>
    <t>dinner for 2 (plus 1 staff)</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</si>
  <si>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</si>
  <si>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</si>
  <si>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</si>
  <si>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</si>
  <si>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 xml:space="preserve">No local travel </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</si>
  <si>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</si>
  <si>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</si>
  <si>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</si>
  <si>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</si>
  <si>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</si>
  <si>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</si>
  <si>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</si>
  <si>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</si>
  <si>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</si>
  <si>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</si>
  <si>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</si>
  <si>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</si>
  <si>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</si>
  <si>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Nil.</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</si>
  <si>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</si>
  <si>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</si>
  <si>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</si>
  <si>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</si>
  <si>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</si>
  <si>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</si>
  <si>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</si>
  <si>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</si>
  <si>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</si>
  <si>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</si>
  <si>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new work phone, screen proctor and case</t>
  </si>
  <si>
    <t>phone and data costs</t>
  </si>
  <si>
    <t>new work laptop charger to replace lost one</t>
  </si>
  <si>
    <t>IT costs</t>
  </si>
  <si>
    <t>1 July 2024- 30 June 2025</t>
  </si>
  <si>
    <t>work mobile phone plan, total charges for the year</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</si>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</sst>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2">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000000"/>
      <name val="Arial"/>
    </font>
    <font>
      <b/>
      <i/>
      <sz val="10"/>
      <name val="Arial"/>
      <family val="2"/>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CCFFCC"/>
        <bgColor rgb="FF000000"/>
      </patternFill>
    </fill>
    <fill>
      <patternFill patternType="solid">
        <fgColor rgb="FFDAEEF3"/>
        <bgColor rgb="FF000000"/>
      </patternFill>
    </fill>
  </fills>
  <borders count="13">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0" fillId="12" borderId="11" xfId="0" applyFont="1" applyFill="1" applyBorder="1" applyAlignment="1" applyProtection="1">
      <alignment horizontal="right" wrapText="1"/>
      <protection locked="0"/>
    </xf>
    <xf numFmtId="8" fontId="15" fillId="12" borderId="12" xfId="0" applyNumberFormat="1" applyFont="1" applyFill="1" applyBorder="1" applyAlignment="1" applyProtection="1">
      <alignment wrapText="1"/>
      <protection locked="0"/>
    </xf>
    <xf numFmtId="0" fontId="40" fillId="12" borderId="12" xfId="0" applyFont="1" applyFill="1" applyBorder="1" applyAlignment="1" applyProtection="1">
      <alignment wrapText="1"/>
      <protection locked="0"/>
    </xf>
    <xf numFmtId="0" fontId="41" fillId="13" borderId="11" xfId="0" applyFont="1" applyFill="1" applyBorder="1" applyProtection="1">
      <protection locked="0"/>
    </xf>
    <xf numFmtId="14" fontId="40" fillId="12" borderId="11" xfId="0" applyNumberFormat="1" applyFont="1" applyFill="1" applyBorder="1" applyAlignment="1" applyProtection="1">
      <alignment horizontal="right"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zoomScaleNormal="100" workbookViewId="0">
      <selection activeCell="A2" sqref="A2"/>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103" t="s">
        <v>1</v>
      </c>
    </row>
    <row r="3" spans="1:2" ht="17.25" customHeight="1"/>
    <row r="4" spans="1:2" ht="23.25" customHeight="1">
      <c r="A4" s="128"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69"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5"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c r="A51" s="46" t="s">
        <v>44</v>
      </c>
    </row>
    <row r="52" spans="1:1" ht="17.25" customHeight="1">
      <c r="A52" s="46"/>
    </row>
    <row r="53" spans="1:1" ht="22.5" customHeight="1">
      <c r="A53" s="42" t="s">
        <v>45</v>
      </c>
    </row>
    <row r="54" spans="1:1" ht="32.25" customHeight="1">
      <c r="A54" s="130" t="s">
        <v>46</v>
      </c>
    </row>
    <row r="55" spans="1:1" ht="17.25" customHeight="1">
      <c r="A55" s="50" t="s">
        <v>47</v>
      </c>
    </row>
    <row r="56" spans="1:1" ht="17.25" customHeight="1">
      <c r="A56" s="51" t="s">
        <v>48</v>
      </c>
    </row>
    <row r="57" spans="1:1" ht="17.25" customHeight="1">
      <c r="A57" s="65" t="s">
        <v>49</v>
      </c>
    </row>
    <row r="58" spans="1:1" ht="17.25" customHeight="1">
      <c r="A58" s="129" t="s">
        <v>50</v>
      </c>
    </row>
    <row r="59" spans="1:1"/>
    <row r="61" spans="1:1" hidden="1">
      <c r="A61" s="52"/>
    </row>
    <row r="62" spans="1:1"/>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39" t="s">
        <v>51</v>
      </c>
      <c r="B1" s="139"/>
      <c r="C1" s="139"/>
      <c r="D1" s="139"/>
      <c r="E1" s="139"/>
      <c r="F1" s="139"/>
      <c r="G1" s="17"/>
      <c r="H1" s="17"/>
      <c r="I1" s="17"/>
      <c r="J1" s="17"/>
      <c r="K1" s="17"/>
    </row>
    <row r="2" spans="1:11" ht="21" customHeight="1">
      <c r="A2" s="3" t="s">
        <v>52</v>
      </c>
      <c r="B2" s="140" t="s">
        <v>53</v>
      </c>
      <c r="C2" s="140"/>
      <c r="D2" s="140"/>
      <c r="E2" s="140"/>
      <c r="F2" s="140"/>
      <c r="G2" s="17"/>
      <c r="H2" s="17"/>
      <c r="I2" s="17"/>
      <c r="J2" s="17"/>
      <c r="K2" s="17"/>
    </row>
    <row r="3" spans="1:11" ht="15.75">
      <c r="A3" s="3" t="s">
        <v>54</v>
      </c>
      <c r="B3" s="140" t="s">
        <v>55</v>
      </c>
      <c r="C3" s="140"/>
      <c r="D3" s="140"/>
      <c r="E3" s="140"/>
      <c r="F3" s="140"/>
      <c r="G3" s="17"/>
      <c r="H3" s="17"/>
      <c r="I3" s="17"/>
      <c r="J3" s="17"/>
      <c r="K3" s="17"/>
    </row>
    <row r="4" spans="1:11" ht="21" customHeight="1">
      <c r="A4" s="3" t="s">
        <v>56</v>
      </c>
      <c r="B4" s="141">
        <v>45474</v>
      </c>
      <c r="C4" s="141"/>
      <c r="D4" s="141"/>
      <c r="E4" s="141"/>
      <c r="F4" s="141"/>
      <c r="G4" s="17"/>
      <c r="H4" s="17"/>
      <c r="I4" s="17"/>
      <c r="J4" s="17"/>
      <c r="K4" s="17"/>
    </row>
    <row r="5" spans="1:11" ht="21" customHeight="1">
      <c r="A5" s="3" t="s">
        <v>57</v>
      </c>
      <c r="B5" s="141">
        <v>45746</v>
      </c>
      <c r="C5" s="141"/>
      <c r="D5" s="141"/>
      <c r="E5" s="141"/>
      <c r="F5" s="141"/>
      <c r="G5" s="17"/>
      <c r="H5" s="17"/>
      <c r="I5" s="17"/>
      <c r="J5" s="17"/>
      <c r="K5" s="17"/>
    </row>
    <row r="6" spans="1:11" ht="21" customHeight="1">
      <c r="A6" s="3" t="s">
        <v>58</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30">
      <c r="A7" s="3" t="s">
        <v>59</v>
      </c>
      <c r="B7" s="137" t="s">
        <v>60</v>
      </c>
      <c r="C7" s="137"/>
      <c r="D7" s="137"/>
      <c r="E7" s="137"/>
      <c r="F7" s="137"/>
      <c r="G7" s="23"/>
      <c r="H7" s="17"/>
      <c r="I7" s="17"/>
      <c r="J7" s="17"/>
      <c r="K7" s="17"/>
    </row>
    <row r="8" spans="1:11" ht="25.5" customHeight="1">
      <c r="A8" s="3" t="s">
        <v>61</v>
      </c>
      <c r="B8" s="137" t="s">
        <v>62</v>
      </c>
      <c r="C8" s="137"/>
      <c r="D8" s="137"/>
      <c r="E8" s="137"/>
      <c r="F8" s="137"/>
      <c r="G8" s="23"/>
      <c r="H8" s="17"/>
      <c r="I8" s="17"/>
      <c r="J8" s="17"/>
      <c r="K8" s="17"/>
    </row>
    <row r="9" spans="1:11" ht="66.75" customHeight="1">
      <c r="A9" s="136" t="s">
        <v>63</v>
      </c>
      <c r="B9" s="136"/>
      <c r="C9" s="136"/>
      <c r="D9" s="136"/>
      <c r="E9" s="136"/>
      <c r="F9" s="136"/>
      <c r="G9" s="23"/>
      <c r="H9" s="17"/>
      <c r="I9" s="17"/>
      <c r="J9" s="17"/>
      <c r="K9" s="17"/>
    </row>
    <row r="10" spans="1:11" s="93" customFormat="1" ht="36" customHeight="1">
      <c r="A10" s="87" t="s">
        <v>64</v>
      </c>
      <c r="B10" s="88" t="s">
        <v>65</v>
      </c>
      <c r="C10" s="88" t="s">
        <v>66</v>
      </c>
      <c r="D10" s="89"/>
      <c r="E10" s="90" t="s">
        <v>29</v>
      </c>
      <c r="F10" s="91" t="s">
        <v>67</v>
      </c>
      <c r="G10" s="92"/>
      <c r="H10" s="92"/>
      <c r="I10" s="92"/>
      <c r="J10" s="92"/>
      <c r="K10" s="92"/>
    </row>
    <row r="11" spans="1:11" ht="27.75" customHeight="1">
      <c r="A11" s="8" t="s">
        <v>68</v>
      </c>
      <c r="B11" s="59">
        <f>B15+B16+B17</f>
        <v>565</v>
      </c>
      <c r="C11" s="66" t="str">
        <f>IF(Travel!B6="",A34,Travel!B6)</f>
        <v>Figures include GST (where applicable)</v>
      </c>
      <c r="D11" s="6"/>
      <c r="E11" s="8" t="s">
        <v>69</v>
      </c>
      <c r="F11" s="33">
        <f>'Gifts and benefits'!C13</f>
        <v>0</v>
      </c>
      <c r="G11" s="29"/>
      <c r="H11" s="29"/>
      <c r="I11" s="29"/>
      <c r="J11" s="29"/>
      <c r="K11" s="29"/>
    </row>
    <row r="12" spans="1:11" ht="27.75" customHeight="1">
      <c r="A12" s="8" t="s">
        <v>24</v>
      </c>
      <c r="B12" s="59">
        <f>Hospitality!B13</f>
        <v>0</v>
      </c>
      <c r="C12" s="66" t="str">
        <f>IF(Hospitality!B6="",A34,Hospitality!B6)</f>
        <v>Figures include GST (where applicable)</v>
      </c>
      <c r="D12" s="6"/>
      <c r="E12" s="8" t="s">
        <v>70</v>
      </c>
      <c r="F12" s="33">
        <f>'Gifts and benefits'!C14</f>
        <v>0</v>
      </c>
      <c r="G12" s="29"/>
      <c r="H12" s="29"/>
      <c r="I12" s="29"/>
      <c r="J12" s="29"/>
      <c r="K12" s="29"/>
    </row>
    <row r="13" spans="1:11" ht="27.75" customHeight="1">
      <c r="A13" s="8" t="s">
        <v>71</v>
      </c>
      <c r="B13" s="59">
        <f>'All other expenses'!B16</f>
        <v>1125.0300000000002</v>
      </c>
      <c r="C13" s="66" t="str">
        <f>IF('All other expenses'!B6="",A34,'All other expenses'!B6)</f>
        <v>Figures include GST (where applicable)</v>
      </c>
      <c r="D13" s="6"/>
      <c r="E13" s="8" t="s">
        <v>72</v>
      </c>
      <c r="F13" s="33">
        <f>'Gifts and benefits'!C15</f>
        <v>0</v>
      </c>
      <c r="G13" s="17"/>
      <c r="H13" s="17"/>
      <c r="I13" s="17"/>
      <c r="J13" s="17"/>
      <c r="K13" s="17"/>
    </row>
    <row r="14" spans="1:11" ht="12.75" customHeight="1">
      <c r="A14" s="7"/>
      <c r="B14" s="60"/>
      <c r="C14" s="67"/>
      <c r="D14" s="34"/>
      <c r="E14" s="6"/>
      <c r="F14" s="35"/>
      <c r="G14" s="17"/>
      <c r="H14" s="17"/>
      <c r="I14" s="17"/>
      <c r="J14" s="17"/>
      <c r="K14" s="17"/>
    </row>
    <row r="15" spans="1:11" ht="27.75" customHeight="1">
      <c r="A15" s="9" t="s">
        <v>73</v>
      </c>
      <c r="B15" s="61">
        <f>Travel!B14</f>
        <v>0</v>
      </c>
      <c r="C15" s="68" t="str">
        <f>C11</f>
        <v>Figures include GST (where applicable)</v>
      </c>
      <c r="D15" s="6"/>
      <c r="E15" s="6"/>
      <c r="F15" s="35"/>
      <c r="G15" s="17"/>
      <c r="H15" s="17"/>
      <c r="I15" s="17"/>
      <c r="J15" s="17"/>
      <c r="K15" s="17"/>
    </row>
    <row r="16" spans="1:11" ht="27.75" customHeight="1">
      <c r="A16" s="9" t="s">
        <v>74</v>
      </c>
      <c r="B16" s="61">
        <f>Travel!B23</f>
        <v>565</v>
      </c>
      <c r="C16" s="68" t="str">
        <f>C11</f>
        <v>Figures include GST (where applicable)</v>
      </c>
      <c r="D16" s="36"/>
      <c r="E16" s="6"/>
      <c r="F16" s="37"/>
      <c r="G16" s="17"/>
      <c r="H16" s="17"/>
      <c r="I16" s="17"/>
      <c r="J16" s="17"/>
      <c r="K16" s="17"/>
    </row>
    <row r="17" spans="1:11" ht="27.75" customHeight="1">
      <c r="A17" s="9" t="s">
        <v>75</v>
      </c>
      <c r="B17" s="61">
        <f>Travel!B29</f>
        <v>0</v>
      </c>
      <c r="C17" s="68" t="str">
        <f>C11</f>
        <v>Figures include GST (where applicable)</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3"/>
      <c r="C36" s="63"/>
      <c r="D36" s="63"/>
      <c r="E36" s="63"/>
      <c r="F36" s="63"/>
      <c r="G36" s="17"/>
      <c r="H36" s="17"/>
      <c r="I36" s="17"/>
      <c r="J36" s="17"/>
      <c r="K36" s="17"/>
    </row>
    <row r="37" spans="1:11" hidden="1">
      <c r="A37" s="10" t="s">
        <v>60</v>
      </c>
      <c r="B37" s="63"/>
      <c r="C37" s="63"/>
      <c r="D37" s="63"/>
      <c r="E37" s="63"/>
      <c r="F37" s="63"/>
      <c r="G37" s="17"/>
      <c r="H37" s="17"/>
      <c r="I37" s="17"/>
      <c r="J37" s="17"/>
      <c r="K37" s="17"/>
    </row>
    <row r="38" spans="1:11" hidden="1">
      <c r="A38" s="10" t="s">
        <v>93</v>
      </c>
      <c r="B38" s="63"/>
      <c r="C38" s="63"/>
      <c r="D38" s="63"/>
      <c r="E38" s="63"/>
      <c r="F38" s="63"/>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4" t="s">
        <v>100</v>
      </c>
      <c r="B45" s="63"/>
      <c r="C45" s="63"/>
      <c r="D45" s="63"/>
      <c r="E45" s="63"/>
      <c r="F45" s="63"/>
      <c r="G45" s="17"/>
      <c r="H45" s="17"/>
      <c r="I45" s="17"/>
      <c r="J45" s="17"/>
      <c r="K45" s="17"/>
    </row>
    <row r="46" spans="1:11" hidden="1">
      <c r="A46" s="63" t="s">
        <v>101</v>
      </c>
      <c r="B46" s="63"/>
      <c r="C46" s="63"/>
      <c r="D46" s="63"/>
      <c r="E46" s="63"/>
      <c r="F46" s="63"/>
      <c r="G46" s="17"/>
      <c r="H46" s="17"/>
      <c r="I46" s="17"/>
      <c r="J46" s="17"/>
      <c r="K46" s="17"/>
    </row>
    <row r="47" spans="1:11" hidden="1">
      <c r="A47" s="38">
        <v>-20000</v>
      </c>
      <c r="B47" s="4"/>
      <c r="C47" s="4"/>
      <c r="D47" s="4"/>
      <c r="E47" s="4"/>
      <c r="F47" s="4"/>
      <c r="G47" s="17"/>
      <c r="H47" s="17"/>
      <c r="I47" s="17"/>
      <c r="J47" s="17"/>
      <c r="K47" s="17"/>
    </row>
    <row r="48" spans="1:11" ht="25.5" hidden="1">
      <c r="A48" s="81" t="s">
        <v>102</v>
      </c>
      <c r="B48" s="63"/>
      <c r="C48" s="63"/>
      <c r="D48" s="63"/>
      <c r="E48" s="63"/>
      <c r="F48" s="63"/>
      <c r="G48" s="17"/>
      <c r="H48" s="17"/>
      <c r="I48" s="17"/>
      <c r="J48" s="17"/>
      <c r="K48" s="17"/>
    </row>
    <row r="49" spans="1:11" ht="25.5" hidden="1">
      <c r="A49" s="81" t="s">
        <v>103</v>
      </c>
      <c r="B49" s="63"/>
      <c r="C49" s="63"/>
      <c r="D49" s="63"/>
      <c r="E49" s="63"/>
      <c r="F49" s="63"/>
      <c r="G49" s="17"/>
      <c r="H49" s="17"/>
      <c r="I49" s="17"/>
      <c r="J49" s="17"/>
      <c r="K49" s="17"/>
    </row>
    <row r="50" spans="1:11" ht="25.5" hidden="1">
      <c r="A50" s="82" t="s">
        <v>104</v>
      </c>
      <c r="B50" s="4"/>
      <c r="C50" s="4"/>
      <c r="D50" s="4"/>
      <c r="E50" s="4"/>
      <c r="F50" s="4"/>
      <c r="G50" s="17"/>
      <c r="H50" s="17"/>
      <c r="I50" s="17"/>
      <c r="J50" s="17"/>
      <c r="K50" s="17"/>
    </row>
    <row r="51" spans="1:11" ht="25.5" hidden="1">
      <c r="A51" s="82" t="s">
        <v>105</v>
      </c>
      <c r="B51" s="4"/>
      <c r="C51" s="4"/>
      <c r="D51" s="4"/>
      <c r="E51" s="4"/>
      <c r="F51" s="4"/>
      <c r="G51" s="17"/>
      <c r="H51" s="17"/>
      <c r="I51" s="17"/>
      <c r="J51" s="17"/>
      <c r="K51" s="17"/>
    </row>
    <row r="52" spans="1:11" ht="38.25" hidden="1">
      <c r="A52" s="82" t="s">
        <v>106</v>
      </c>
      <c r="B52" s="74"/>
      <c r="C52" s="74"/>
      <c r="D52" s="74"/>
      <c r="E52" s="11"/>
      <c r="F52" s="11"/>
      <c r="G52" s="17"/>
      <c r="H52" s="17"/>
      <c r="I52" s="17"/>
      <c r="J52" s="17"/>
      <c r="K52" s="17"/>
    </row>
    <row r="53" spans="1:11" hidden="1">
      <c r="A53" s="79" t="s">
        <v>107</v>
      </c>
      <c r="B53" s="73"/>
      <c r="C53" s="73"/>
      <c r="D53" s="73"/>
      <c r="E53" s="10"/>
      <c r="F53" s="10" t="b">
        <v>1</v>
      </c>
      <c r="G53" s="17"/>
      <c r="H53" s="17"/>
      <c r="I53" s="17"/>
      <c r="J53" s="17"/>
      <c r="K53" s="17"/>
    </row>
    <row r="54" spans="1:11" hidden="1">
      <c r="A54" s="80" t="s">
        <v>108</v>
      </c>
      <c r="B54" s="79"/>
      <c r="C54" s="79"/>
      <c r="D54" s="79"/>
      <c r="E54" s="10"/>
      <c r="F54" s="10" t="b">
        <v>0</v>
      </c>
      <c r="G54" s="17"/>
      <c r="H54" s="17"/>
      <c r="I54" s="17"/>
      <c r="J54" s="17"/>
      <c r="K54" s="17"/>
    </row>
    <row r="55" spans="1:11" hidden="1">
      <c r="A55" s="83"/>
      <c r="B55" s="75">
        <f>COUNT(Travel!B12:B13)</f>
        <v>0</v>
      </c>
      <c r="C55" s="75"/>
      <c r="D55" s="75">
        <f>COUNTIF(Travel!D12:D13,"*")</f>
        <v>0</v>
      </c>
      <c r="E55" s="76"/>
      <c r="F55" s="76" t="b">
        <f>MIN(B55,D55)=MAX(B55,D55)</f>
        <v>1</v>
      </c>
      <c r="G55" s="17"/>
      <c r="H55" s="17"/>
      <c r="I55" s="17"/>
      <c r="J55" s="17"/>
      <c r="K55" s="17"/>
    </row>
    <row r="56" spans="1:11" hidden="1">
      <c r="A56" s="83" t="s">
        <v>109</v>
      </c>
      <c r="B56" s="75">
        <f>COUNT(Travel!B18:B22)</f>
        <v>4</v>
      </c>
      <c r="C56" s="75"/>
      <c r="D56" s="75">
        <f>COUNTIF(Travel!D18:D22,"*")</f>
        <v>4</v>
      </c>
      <c r="E56" s="76"/>
      <c r="F56" s="76" t="b">
        <f>MIN(B56,D56)=MAX(B56,D56)</f>
        <v>1</v>
      </c>
    </row>
    <row r="57" spans="1:11" hidden="1">
      <c r="A57" s="84"/>
      <c r="B57" s="75">
        <f>COUNT(Travel!B27:B28)</f>
        <v>0</v>
      </c>
      <c r="C57" s="75"/>
      <c r="D57" s="75">
        <f>COUNTIF(Travel!D27:D28,"*")</f>
        <v>0</v>
      </c>
      <c r="E57" s="76"/>
      <c r="F57" s="76" t="b">
        <f>MIN(B57,D57)=MAX(B57,D57)</f>
        <v>1</v>
      </c>
    </row>
    <row r="58" spans="1:11" hidden="1">
      <c r="A58" s="85" t="s">
        <v>110</v>
      </c>
      <c r="B58" s="77">
        <f>COUNT(Hospitality!B11:B12)</f>
        <v>0</v>
      </c>
      <c r="C58" s="77"/>
      <c r="D58" s="77">
        <f>COUNTIF(Hospitality!D11:D12,"*")</f>
        <v>0</v>
      </c>
      <c r="E58" s="78"/>
      <c r="F58" s="78" t="b">
        <f>MIN(B58,D58)=MAX(B58,D58)</f>
        <v>1</v>
      </c>
    </row>
    <row r="59" spans="1:11" hidden="1">
      <c r="A59" s="86" t="s">
        <v>111</v>
      </c>
      <c r="B59" s="76">
        <f>COUNT('All other expenses'!B11:B15)</f>
        <v>3</v>
      </c>
      <c r="C59" s="76"/>
      <c r="D59" s="76">
        <f>COUNTIF('All other expenses'!D11:D15,"*")</f>
        <v>3</v>
      </c>
      <c r="E59" s="76"/>
      <c r="F59" s="76" t="b">
        <f>MIN(B59,D59)=MAX(B59,D59)</f>
        <v>1</v>
      </c>
    </row>
    <row r="60" spans="1:11" hidden="1">
      <c r="A60" s="85" t="s">
        <v>112</v>
      </c>
      <c r="B60" s="77">
        <f>COUNTIF('Gifts and benefits'!B11:B12,"*")</f>
        <v>0</v>
      </c>
      <c r="C60" s="77">
        <f>COUNTIF('Gifts and benefits'!C11:C12,"*")</f>
        <v>0</v>
      </c>
      <c r="D60" s="77"/>
      <c r="E60" s="77">
        <f>COUNTA('Gifts and benefits'!E11:E12)</f>
        <v>0</v>
      </c>
      <c r="F60" s="78" t="b">
        <f>MIN(B60,C60,E60)=MAX(B60,C60,E60)</f>
        <v>1</v>
      </c>
    </row>
    <row r="61" spans="1:11"/>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2"/>
  <sheetViews>
    <sheetView zoomScaleNormal="100" workbookViewId="0">
      <selection activeCell="D14" sqref="D14:E14"/>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44" t="s">
        <v>113</v>
      </c>
      <c r="B1" s="144"/>
      <c r="C1" s="144"/>
      <c r="D1" s="144"/>
      <c r="E1" s="144"/>
      <c r="F1" s="17"/>
    </row>
    <row r="2" spans="1:6" ht="21" customHeight="1">
      <c r="A2" s="3" t="s">
        <v>114</v>
      </c>
      <c r="B2" s="142" t="str">
        <f>'Summary and sign-off'!B2:F2</f>
        <v>Herenga ā Nuku Aotearoa (formerly NZ Walking Access Commission)</v>
      </c>
      <c r="C2" s="142"/>
      <c r="D2" s="142"/>
      <c r="E2" s="142"/>
      <c r="F2" s="17"/>
    </row>
    <row r="3" spans="1:6" ht="31.5">
      <c r="A3" s="3" t="s">
        <v>115</v>
      </c>
      <c r="B3" s="142" t="str">
        <f>'Summary and sign-off'!B3:F3</f>
        <v>Ric Cullinane</v>
      </c>
      <c r="C3" s="142"/>
      <c r="D3" s="142"/>
      <c r="E3" s="142"/>
      <c r="F3" s="17"/>
    </row>
    <row r="4" spans="1:6" ht="21" customHeight="1">
      <c r="A4" s="3" t="s">
        <v>116</v>
      </c>
      <c r="B4" s="142">
        <f>'Summary and sign-off'!B4:F4</f>
        <v>45474</v>
      </c>
      <c r="C4" s="142"/>
      <c r="D4" s="142"/>
      <c r="E4" s="142"/>
      <c r="F4" s="17"/>
    </row>
    <row r="5" spans="1:6" ht="21" customHeight="1">
      <c r="A5" s="3" t="s">
        <v>117</v>
      </c>
      <c r="B5" s="142">
        <f>'Summary and sign-off'!B5:F5</f>
        <v>45746</v>
      </c>
      <c r="C5" s="142"/>
      <c r="D5" s="142"/>
      <c r="E5" s="142"/>
      <c r="F5" s="17"/>
    </row>
    <row r="6" spans="1:6" ht="21" customHeight="1">
      <c r="A6" s="3" t="s">
        <v>118</v>
      </c>
      <c r="B6" s="137" t="s">
        <v>83</v>
      </c>
      <c r="C6" s="137"/>
      <c r="D6" s="137"/>
      <c r="E6" s="137"/>
      <c r="F6" s="17"/>
    </row>
    <row r="7" spans="1:6" ht="21" customHeight="1">
      <c r="A7" s="3" t="s">
        <v>58</v>
      </c>
      <c r="B7" s="137" t="s">
        <v>86</v>
      </c>
      <c r="C7" s="137"/>
      <c r="D7" s="137"/>
      <c r="E7" s="137"/>
      <c r="F7" s="17"/>
    </row>
    <row r="8" spans="1:6" ht="36" customHeight="1">
      <c r="A8" s="146" t="s">
        <v>119</v>
      </c>
      <c r="B8" s="147"/>
      <c r="C8" s="147"/>
      <c r="D8" s="147"/>
      <c r="E8" s="147"/>
      <c r="F8" s="19"/>
    </row>
    <row r="9" spans="1:6" ht="36" customHeight="1">
      <c r="A9" s="148" t="s">
        <v>120</v>
      </c>
      <c r="B9" s="149"/>
      <c r="C9" s="149"/>
      <c r="D9" s="149"/>
      <c r="E9" s="149"/>
      <c r="F9" s="19"/>
    </row>
    <row r="10" spans="1:6" ht="24.75" customHeight="1">
      <c r="A10" s="145" t="s">
        <v>121</v>
      </c>
      <c r="B10" s="150"/>
      <c r="C10" s="145"/>
      <c r="D10" s="145"/>
      <c r="E10" s="145"/>
      <c r="F10" s="29"/>
    </row>
    <row r="11" spans="1:6" ht="28.5" customHeight="1">
      <c r="A11" s="24" t="s">
        <v>122</v>
      </c>
      <c r="B11" s="24" t="s">
        <v>123</v>
      </c>
      <c r="C11" s="24" t="s">
        <v>124</v>
      </c>
      <c r="D11" s="24" t="s">
        <v>125</v>
      </c>
      <c r="E11" s="24" t="s">
        <v>126</v>
      </c>
      <c r="F11" s="30"/>
    </row>
    <row r="12" spans="1:6" s="2" customFormat="1">
      <c r="A12" s="134" t="s">
        <v>127</v>
      </c>
      <c r="B12" s="118"/>
      <c r="C12" s="119"/>
      <c r="D12" s="119"/>
      <c r="E12" s="120"/>
      <c r="F12" s="1"/>
    </row>
    <row r="13" spans="1:6" s="2" customFormat="1" hidden="1">
      <c r="A13" s="104"/>
      <c r="B13" s="105"/>
      <c r="C13" s="106"/>
      <c r="D13" s="106"/>
      <c r="E13" s="107"/>
      <c r="F13" s="1"/>
    </row>
    <row r="14" spans="1:6" ht="19.5" customHeight="1">
      <c r="A14" s="71" t="s">
        <v>128</v>
      </c>
      <c r="B14" s="72">
        <f>SUM(B12:B13)</f>
        <v>0</v>
      </c>
      <c r="C14" s="127" t="str">
        <f>IF(SUBTOTAL(3,B12:B13)=SUBTOTAL(103,B12:B13),'Summary and sign-off'!$A$48,'Summary and sign-off'!$A$49)</f>
        <v>Check - there are no hidden rows with data</v>
      </c>
      <c r="D14" s="143" t="str">
        <f>IF('Summary and sign-off'!F55='Summary and sign-off'!F54,'Summary and sign-off'!A51,'Summary and sign-off'!A50)</f>
        <v>Check - each entry provides sufficient information</v>
      </c>
      <c r="E14" s="143"/>
      <c r="F14" s="17"/>
    </row>
    <row r="15" spans="1:6" ht="10.5" customHeight="1">
      <c r="A15" s="17"/>
      <c r="B15" s="19"/>
      <c r="C15" s="17"/>
      <c r="D15" s="17"/>
      <c r="E15" s="17"/>
      <c r="F15" s="17"/>
    </row>
    <row r="16" spans="1:6" ht="24.75" customHeight="1">
      <c r="A16" s="145" t="s">
        <v>129</v>
      </c>
      <c r="B16" s="145"/>
      <c r="C16" s="145"/>
      <c r="D16" s="145"/>
      <c r="E16" s="145"/>
      <c r="F16" s="29"/>
    </row>
    <row r="17" spans="1:6" ht="32.450000000000003" customHeight="1">
      <c r="A17" s="24" t="s">
        <v>122</v>
      </c>
      <c r="B17" s="24" t="s">
        <v>65</v>
      </c>
      <c r="C17" s="24" t="s">
        <v>130</v>
      </c>
      <c r="D17" s="24" t="s">
        <v>125</v>
      </c>
      <c r="E17" s="24" t="s">
        <v>126</v>
      </c>
      <c r="F17" s="30"/>
    </row>
    <row r="18" spans="1:6" s="2" customFormat="1">
      <c r="A18" s="117" t="s">
        <v>131</v>
      </c>
      <c r="B18" s="118">
        <v>360</v>
      </c>
      <c r="C18" s="119" t="s">
        <v>132</v>
      </c>
      <c r="D18" s="119" t="s">
        <v>133</v>
      </c>
      <c r="E18" s="120" t="s">
        <v>134</v>
      </c>
      <c r="F18" s="1"/>
    </row>
    <row r="19" spans="1:6" s="2" customFormat="1">
      <c r="A19" s="117"/>
      <c r="B19" s="118">
        <v>90</v>
      </c>
      <c r="C19" s="119"/>
      <c r="D19" s="119" t="s">
        <v>135</v>
      </c>
      <c r="E19" s="120"/>
      <c r="F19" s="1"/>
    </row>
    <row r="20" spans="1:6" s="2" customFormat="1">
      <c r="A20" s="117"/>
      <c r="B20" s="118">
        <v>57</v>
      </c>
      <c r="C20" s="119"/>
      <c r="D20" s="119" t="s">
        <v>136</v>
      </c>
      <c r="E20" s="120"/>
      <c r="F20" s="1"/>
    </row>
    <row r="21" spans="1:6" s="2" customFormat="1">
      <c r="A21" s="117"/>
      <c r="B21" s="118">
        <v>58</v>
      </c>
      <c r="C21" s="119"/>
      <c r="D21" s="119" t="s">
        <v>137</v>
      </c>
      <c r="E21" s="120"/>
      <c r="F21" s="1"/>
    </row>
    <row r="22" spans="1:6" s="2" customFormat="1" hidden="1">
      <c r="A22" s="108"/>
      <c r="B22" s="109"/>
      <c r="C22" s="110"/>
      <c r="D22" s="110"/>
      <c r="E22" s="111"/>
      <c r="F22" s="1"/>
    </row>
    <row r="23" spans="1:6" ht="19.5" customHeight="1">
      <c r="A23" s="71" t="s">
        <v>138</v>
      </c>
      <c r="B23" s="72">
        <f>SUM(B18:B22)</f>
        <v>565</v>
      </c>
      <c r="C23" s="127" t="str">
        <f>IF(SUBTOTAL(3,B18:B22)=SUBTOTAL(103,B18:B22),'Summary and sign-off'!$A$48,'Summary and sign-off'!$A$49)</f>
        <v>Check - there are no hidden rows with data</v>
      </c>
      <c r="D23" s="143" t="str">
        <f>IF('Summary and sign-off'!F56='Summary and sign-off'!F54,'Summary and sign-off'!A51,'Summary and sign-off'!A50)</f>
        <v>Check - each entry provides sufficient information</v>
      </c>
      <c r="E23" s="143"/>
      <c r="F23" s="17"/>
    </row>
    <row r="24" spans="1:6" ht="10.5" customHeight="1">
      <c r="A24" s="17"/>
      <c r="B24" s="19"/>
      <c r="C24" s="17"/>
      <c r="D24" s="17"/>
      <c r="E24" s="17"/>
      <c r="F24" s="17"/>
    </row>
    <row r="25" spans="1:6" ht="24.75" customHeight="1">
      <c r="A25" s="145" t="s">
        <v>139</v>
      </c>
      <c r="B25" s="145"/>
      <c r="C25" s="145"/>
      <c r="D25" s="145"/>
      <c r="E25" s="145"/>
      <c r="F25" s="17"/>
    </row>
    <row r="26" spans="1:6" ht="27" customHeight="1">
      <c r="A26" s="24" t="s">
        <v>122</v>
      </c>
      <c r="B26" s="24" t="s">
        <v>65</v>
      </c>
      <c r="C26" s="24" t="s">
        <v>140</v>
      </c>
      <c r="D26" s="24" t="s">
        <v>141</v>
      </c>
      <c r="E26" s="24" t="s">
        <v>126</v>
      </c>
      <c r="F26" s="28"/>
    </row>
    <row r="27" spans="1:6" s="2" customFormat="1">
      <c r="A27" s="134" t="s">
        <v>142</v>
      </c>
      <c r="B27" s="118"/>
      <c r="C27" s="119"/>
      <c r="D27" s="119"/>
      <c r="E27" s="120"/>
      <c r="F27" s="1"/>
    </row>
    <row r="28" spans="1:6" s="2" customFormat="1" hidden="1">
      <c r="A28" s="94"/>
      <c r="B28" s="95"/>
      <c r="C28" s="96"/>
      <c r="D28" s="96"/>
      <c r="E28" s="97"/>
      <c r="F28" s="1"/>
    </row>
    <row r="29" spans="1:6" ht="19.5" customHeight="1">
      <c r="A29" s="71" t="s">
        <v>143</v>
      </c>
      <c r="B29" s="72">
        <f>SUM(B27:B28)</f>
        <v>0</v>
      </c>
      <c r="C29" s="127" t="str">
        <f>IF(SUBTOTAL(3,B27:B28)=SUBTOTAL(103,B27:B28),'Summary and sign-off'!$A$48,'Summary and sign-off'!$A$49)</f>
        <v>Check - there are no hidden rows with data</v>
      </c>
      <c r="D29" s="143" t="str">
        <f>IF('Summary and sign-off'!F57='Summary and sign-off'!F54,'Summary and sign-off'!A51,'Summary and sign-off'!A50)</f>
        <v>Check - each entry provides sufficient information</v>
      </c>
      <c r="E29" s="143"/>
      <c r="F29" s="17"/>
    </row>
    <row r="30" spans="1:6" ht="10.5" customHeight="1">
      <c r="A30" s="17"/>
      <c r="B30" s="57"/>
      <c r="C30" s="19"/>
      <c r="D30" s="17"/>
      <c r="E30" s="17"/>
      <c r="F30" s="17"/>
    </row>
    <row r="31" spans="1:6" ht="34.5" customHeight="1">
      <c r="A31" s="31" t="s">
        <v>144</v>
      </c>
      <c r="B31" s="58">
        <f>B14+B23+B29</f>
        <v>565</v>
      </c>
      <c r="C31" s="32"/>
      <c r="D31" s="32"/>
      <c r="E31" s="32"/>
      <c r="F31" s="17"/>
    </row>
    <row r="32" spans="1:6">
      <c r="A32" s="17"/>
      <c r="B32" s="19"/>
      <c r="C32" s="17"/>
      <c r="D32" s="17"/>
      <c r="E32" s="17"/>
      <c r="F32" s="17"/>
    </row>
    <row r="33" spans="1:6">
      <c r="A33" s="18" t="s">
        <v>76</v>
      </c>
      <c r="B33" s="19"/>
      <c r="C33" s="17"/>
      <c r="D33" s="17"/>
      <c r="E33" s="17"/>
      <c r="F33" s="17"/>
    </row>
    <row r="34" spans="1:6" ht="12.6" customHeight="1">
      <c r="A34" s="20" t="s">
        <v>145</v>
      </c>
      <c r="F34" s="17"/>
    </row>
    <row r="35" spans="1:6" ht="12.95" customHeight="1">
      <c r="A35" s="20" t="s">
        <v>146</v>
      </c>
      <c r="B35" s="17"/>
      <c r="D35" s="17"/>
      <c r="F35" s="17"/>
    </row>
    <row r="36" spans="1:6">
      <c r="A36" s="20" t="s">
        <v>147</v>
      </c>
      <c r="F36" s="17"/>
    </row>
    <row r="37" spans="1:6">
      <c r="A37" s="20" t="s">
        <v>82</v>
      </c>
      <c r="B37" s="19"/>
      <c r="C37" s="17"/>
      <c r="D37" s="17"/>
      <c r="E37" s="17"/>
      <c r="F37" s="17"/>
    </row>
    <row r="38" spans="1:6" ht="12.95" customHeight="1">
      <c r="A38" s="20" t="s">
        <v>148</v>
      </c>
      <c r="B38" s="17"/>
      <c r="D38" s="17"/>
      <c r="F38" s="17"/>
    </row>
    <row r="39" spans="1:6">
      <c r="A39" s="20" t="s">
        <v>149</v>
      </c>
      <c r="F39" s="17"/>
    </row>
    <row r="40" spans="1:6">
      <c r="A40" s="20" t="s">
        <v>150</v>
      </c>
      <c r="B40" s="20"/>
      <c r="C40" s="20"/>
      <c r="D40" s="20"/>
      <c r="F40" s="17"/>
    </row>
    <row r="41" spans="1:6">
      <c r="A41" s="26"/>
      <c r="B41" s="17"/>
      <c r="C41" s="17"/>
      <c r="D41" s="17"/>
      <c r="E41" s="17"/>
      <c r="F41" s="17"/>
    </row>
    <row r="42" spans="1:6" hidden="1">
      <c r="A42" s="26"/>
      <c r="B42" s="17"/>
      <c r="C42" s="17"/>
      <c r="D42" s="17"/>
      <c r="E42" s="17"/>
      <c r="F42" s="17"/>
    </row>
    <row r="43" spans="1:6"/>
    <row r="44" spans="1:6"/>
    <row r="45" spans="1:6"/>
    <row r="46" spans="1:6"/>
    <row r="47" spans="1:6" ht="12.75" hidden="1" customHeight="1"/>
    <row r="48" spans="1:6"/>
    <row r="49" spans="1:6"/>
    <row r="50" spans="1:6" hidden="1">
      <c r="A50" s="26"/>
      <c r="B50" s="17"/>
      <c r="C50" s="17"/>
      <c r="D50" s="17"/>
      <c r="E50" s="17"/>
      <c r="F50" s="17"/>
    </row>
    <row r="51" spans="1:6" hidden="1">
      <c r="A51" s="26"/>
      <c r="B51" s="17"/>
      <c r="C51" s="17"/>
      <c r="D51" s="17"/>
      <c r="E51" s="17"/>
      <c r="F51" s="17"/>
    </row>
    <row r="52" spans="1:6" hidden="1">
      <c r="A52" s="26"/>
      <c r="B52" s="17"/>
      <c r="C52" s="17"/>
      <c r="D52" s="17"/>
      <c r="E52" s="17"/>
      <c r="F52" s="17"/>
    </row>
    <row r="53" spans="1:6" hidden="1">
      <c r="A53" s="26"/>
      <c r="B53" s="17"/>
      <c r="C53" s="17"/>
      <c r="D53" s="17"/>
      <c r="E53" s="17"/>
      <c r="F53" s="17"/>
    </row>
    <row r="54" spans="1:6" hidden="1">
      <c r="A54" s="26"/>
      <c r="B54" s="17"/>
      <c r="C54" s="17"/>
      <c r="D54" s="17"/>
      <c r="E54" s="17"/>
      <c r="F54" s="17"/>
    </row>
    <row r="55" spans="1:6"/>
    <row r="56" spans="1:6"/>
    <row r="57" spans="1:6"/>
    <row r="58" spans="1:6"/>
    <row r="60" spans="1:6"/>
    <row r="61" spans="1:6"/>
    <row r="62" spans="1:6"/>
    <row r="63" spans="1:6"/>
    <row r="64" spans="1:6"/>
    <row r="65"/>
    <row r="66"/>
    <row r="69"/>
    <row r="70"/>
    <row r="71"/>
    <row r="72"/>
  </sheetData>
  <sheetProtection sheet="1" formatCells="0" formatRows="0" insertColumns="0" insertRows="0" deleteRows="0"/>
  <mergeCells count="15">
    <mergeCell ref="B7:E7"/>
    <mergeCell ref="B5:E5"/>
    <mergeCell ref="D29:E29"/>
    <mergeCell ref="A1:E1"/>
    <mergeCell ref="A16:E16"/>
    <mergeCell ref="A25:E25"/>
    <mergeCell ref="B2:E2"/>
    <mergeCell ref="B3:E3"/>
    <mergeCell ref="B4:E4"/>
    <mergeCell ref="A8:E8"/>
    <mergeCell ref="A9:E9"/>
    <mergeCell ref="B6:E6"/>
    <mergeCell ref="D14:E14"/>
    <mergeCell ref="D23:E2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 A13 A28 A2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6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 A12 A19 A20 A2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B18:B22 B27:B28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1" sqref="A1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44" t="s">
        <v>113</v>
      </c>
      <c r="B1" s="144"/>
      <c r="C1" s="144"/>
      <c r="D1" s="144"/>
      <c r="E1" s="144"/>
    </row>
    <row r="2" spans="1:6" ht="21" customHeight="1">
      <c r="A2" s="3" t="s">
        <v>114</v>
      </c>
      <c r="B2" s="142" t="str">
        <f>'Summary and sign-off'!B2:F2</f>
        <v>Herenga ā Nuku Aotearoa (formerly NZ Walking Access Commission)</v>
      </c>
      <c r="C2" s="142"/>
      <c r="D2" s="142"/>
      <c r="E2" s="142"/>
    </row>
    <row r="3" spans="1:6" ht="31.5">
      <c r="A3" s="3" t="s">
        <v>115</v>
      </c>
      <c r="B3" s="142" t="str">
        <f>'Summary and sign-off'!B3:F3</f>
        <v>Ric Cullinane</v>
      </c>
      <c r="C3" s="142"/>
      <c r="D3" s="142"/>
      <c r="E3" s="142"/>
    </row>
    <row r="4" spans="1:6" ht="21" customHeight="1">
      <c r="A4" s="3" t="s">
        <v>116</v>
      </c>
      <c r="B4" s="142">
        <f>'Summary and sign-off'!B4:F4</f>
        <v>45474</v>
      </c>
      <c r="C4" s="142"/>
      <c r="D4" s="142"/>
      <c r="E4" s="142"/>
    </row>
    <row r="5" spans="1:6" ht="21" customHeight="1">
      <c r="A5" s="3" t="s">
        <v>117</v>
      </c>
      <c r="B5" s="142">
        <f>'Summary and sign-off'!B5:F5</f>
        <v>45746</v>
      </c>
      <c r="C5" s="142"/>
      <c r="D5" s="142"/>
      <c r="E5" s="142"/>
    </row>
    <row r="6" spans="1:6" ht="21" customHeight="1">
      <c r="A6" s="3" t="s">
        <v>118</v>
      </c>
      <c r="B6" s="137" t="s">
        <v>83</v>
      </c>
      <c r="C6" s="137"/>
      <c r="D6" s="137"/>
      <c r="E6" s="137"/>
    </row>
    <row r="7" spans="1:6" ht="21" customHeight="1">
      <c r="A7" s="3" t="s">
        <v>58</v>
      </c>
      <c r="B7" s="137" t="s">
        <v>86</v>
      </c>
      <c r="C7" s="137"/>
      <c r="D7" s="137"/>
      <c r="E7" s="137"/>
    </row>
    <row r="8" spans="1:6" ht="35.25" customHeight="1">
      <c r="A8" s="153" t="s">
        <v>151</v>
      </c>
      <c r="B8" s="153"/>
      <c r="C8" s="154"/>
      <c r="D8" s="154"/>
      <c r="E8" s="154"/>
      <c r="F8" s="27"/>
    </row>
    <row r="9" spans="1:6" ht="35.25" customHeight="1">
      <c r="A9" s="151" t="s">
        <v>152</v>
      </c>
      <c r="B9" s="152"/>
      <c r="C9" s="152"/>
      <c r="D9" s="152"/>
      <c r="E9" s="152"/>
      <c r="F9" s="27"/>
    </row>
    <row r="10" spans="1:6" ht="27" customHeight="1">
      <c r="A10" s="24" t="s">
        <v>153</v>
      </c>
      <c r="B10" s="24" t="s">
        <v>65</v>
      </c>
      <c r="C10" s="24" t="s">
        <v>154</v>
      </c>
      <c r="D10" s="24" t="s">
        <v>155</v>
      </c>
      <c r="E10" s="24" t="s">
        <v>126</v>
      </c>
      <c r="F10" s="20"/>
    </row>
    <row r="11" spans="1:6" s="2" customFormat="1">
      <c r="A11" s="134" t="s">
        <v>156</v>
      </c>
      <c r="B11" s="118"/>
      <c r="C11" s="121"/>
      <c r="D11" s="121"/>
      <c r="E11" s="122"/>
    </row>
    <row r="12" spans="1:6" s="2" customFormat="1" ht="11.25" hidden="1" customHeight="1">
      <c r="A12" s="98"/>
      <c r="B12" s="95"/>
      <c r="C12" s="99"/>
      <c r="D12" s="99"/>
      <c r="E12" s="100"/>
    </row>
    <row r="13" spans="1:6" ht="34.5" customHeight="1">
      <c r="A13" s="53" t="s">
        <v>157</v>
      </c>
      <c r="B13" s="62">
        <f>SUM(B11:B12)</f>
        <v>0</v>
      </c>
      <c r="C13" s="70" t="str">
        <f>IF(SUBTOTAL(3,B11:B12)=SUBTOTAL(103,B11:B12),'Summary and sign-off'!$A$48,'Summary and sign-off'!$A$49)</f>
        <v>Check - there are no hidden rows with data</v>
      </c>
      <c r="D13" s="143" t="str">
        <f>IF('Summary and sign-off'!F58='Summary and sign-off'!F54,'Summary and sign-off'!A51,'Summary and sign-off'!A50)</f>
        <v>Check - each entry provides sufficient information</v>
      </c>
      <c r="E13" s="143"/>
      <c r="F13" s="2"/>
    </row>
    <row r="14" spans="1:6">
      <c r="A14" s="18"/>
      <c r="B14" s="17"/>
      <c r="C14" s="17"/>
      <c r="D14" s="17"/>
      <c r="E14" s="17"/>
    </row>
    <row r="15" spans="1:6">
      <c r="A15" s="18" t="s">
        <v>76</v>
      </c>
      <c r="B15" s="19"/>
      <c r="C15" s="17"/>
      <c r="D15" s="17"/>
      <c r="E15" s="17"/>
    </row>
    <row r="16" spans="1:6" ht="12.75" customHeight="1">
      <c r="A16" s="20" t="s">
        <v>158</v>
      </c>
      <c r="B16" s="20"/>
      <c r="C16" s="20"/>
      <c r="D16" s="20"/>
      <c r="E16" s="20"/>
    </row>
    <row r="17" spans="1:6">
      <c r="A17" s="20" t="s">
        <v>159</v>
      </c>
      <c r="B17" s="20"/>
      <c r="C17" s="28"/>
      <c r="D17" s="28"/>
      <c r="E17" s="28"/>
    </row>
    <row r="18" spans="1:6">
      <c r="A18" s="20" t="s">
        <v>82</v>
      </c>
      <c r="B18" s="19"/>
      <c r="C18" s="17"/>
      <c r="D18" s="17"/>
      <c r="E18" s="17"/>
      <c r="F18" s="17"/>
    </row>
    <row r="19" spans="1:6">
      <c r="A19" s="20" t="s">
        <v>160</v>
      </c>
      <c r="B19" s="20"/>
      <c r="C19" s="28"/>
      <c r="D19" s="28"/>
      <c r="E19" s="28"/>
    </row>
    <row r="20" spans="1:6" ht="12.75" customHeight="1">
      <c r="A20" s="20" t="s">
        <v>161</v>
      </c>
      <c r="B20" s="20"/>
      <c r="C20" s="22"/>
      <c r="D20" s="22"/>
      <c r="E20" s="22"/>
    </row>
    <row r="21" spans="1:6">
      <c r="A21" s="17"/>
      <c r="B21" s="17"/>
      <c r="C21" s="17"/>
      <c r="D21" s="17"/>
      <c r="E21" s="17"/>
    </row>
    <row r="22" spans="1:6"/>
    <row r="23" spans="1:6"/>
    <row r="24" spans="1:6"/>
    <row r="25" spans="1:6"/>
    <row r="26" spans="1:6"/>
    <row r="27" spans="1:6"/>
    <row r="28" spans="1:6"/>
    <row r="29" spans="1:6"/>
    <row r="30" spans="1:6"/>
    <row r="31" spans="1:6"/>
    <row r="32" spans="1:6"/>
    <row r="33"/>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1"/>
  <sheetViews>
    <sheetView topLeftCell="A2" zoomScaleNormal="100" workbookViewId="0">
      <selection activeCell="B16" sqref="B16"/>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44" t="s">
        <v>113</v>
      </c>
      <c r="B1" s="144"/>
      <c r="C1" s="144"/>
      <c r="D1" s="144"/>
      <c r="E1" s="144"/>
    </row>
    <row r="2" spans="1:6" ht="21" customHeight="1">
      <c r="A2" s="3" t="s">
        <v>114</v>
      </c>
      <c r="B2" s="142" t="str">
        <f>'Summary and sign-off'!B2:F2</f>
        <v>Herenga ā Nuku Aotearoa (formerly NZ Walking Access Commission)</v>
      </c>
      <c r="C2" s="142"/>
      <c r="D2" s="142"/>
      <c r="E2" s="142"/>
    </row>
    <row r="3" spans="1:6" ht="31.5">
      <c r="A3" s="3" t="s">
        <v>162</v>
      </c>
      <c r="B3" s="142" t="str">
        <f>'Summary and sign-off'!B3:F3</f>
        <v>Ric Cullinane</v>
      </c>
      <c r="C3" s="142"/>
      <c r="D3" s="142"/>
      <c r="E3" s="142"/>
    </row>
    <row r="4" spans="1:6" ht="21" customHeight="1">
      <c r="A4" s="3" t="s">
        <v>116</v>
      </c>
      <c r="B4" s="142">
        <f>'Summary and sign-off'!B4:F4</f>
        <v>45474</v>
      </c>
      <c r="C4" s="142"/>
      <c r="D4" s="142"/>
      <c r="E4" s="142"/>
    </row>
    <row r="5" spans="1:6" ht="21" customHeight="1">
      <c r="A5" s="3" t="s">
        <v>117</v>
      </c>
      <c r="B5" s="142">
        <f>'Summary and sign-off'!B5:F5</f>
        <v>45746</v>
      </c>
      <c r="C5" s="142"/>
      <c r="D5" s="142"/>
      <c r="E5" s="142"/>
    </row>
    <row r="6" spans="1:6" ht="21" customHeight="1">
      <c r="A6" s="3" t="s">
        <v>118</v>
      </c>
      <c r="B6" s="137" t="s">
        <v>83</v>
      </c>
      <c r="C6" s="137"/>
      <c r="D6" s="137"/>
      <c r="E6" s="137"/>
      <c r="F6" s="23"/>
    </row>
    <row r="7" spans="1:6" ht="21" customHeight="1">
      <c r="A7" s="3" t="s">
        <v>58</v>
      </c>
      <c r="B7" s="137" t="s">
        <v>86</v>
      </c>
      <c r="C7" s="137"/>
      <c r="D7" s="137"/>
      <c r="E7" s="137"/>
      <c r="F7" s="23"/>
    </row>
    <row r="8" spans="1:6" ht="35.25" customHeight="1">
      <c r="A8" s="147" t="s">
        <v>163</v>
      </c>
      <c r="B8" s="147"/>
      <c r="C8" s="154"/>
      <c r="D8" s="154"/>
      <c r="E8" s="154"/>
    </row>
    <row r="9" spans="1:6" ht="35.25" customHeight="1">
      <c r="A9" s="155" t="s">
        <v>164</v>
      </c>
      <c r="B9" s="156"/>
      <c r="C9" s="156"/>
      <c r="D9" s="156"/>
      <c r="E9" s="156"/>
    </row>
    <row r="10" spans="1:6" ht="27" customHeight="1">
      <c r="A10" s="24" t="s">
        <v>122</v>
      </c>
      <c r="B10" s="24" t="s">
        <v>65</v>
      </c>
      <c r="C10" s="24" t="s">
        <v>165</v>
      </c>
      <c r="D10" s="24" t="s">
        <v>166</v>
      </c>
      <c r="E10" s="24" t="s">
        <v>126</v>
      </c>
      <c r="F10" s="20"/>
    </row>
    <row r="11" spans="1:6" s="2" customFormat="1" hidden="1">
      <c r="A11" s="98"/>
      <c r="B11" s="95"/>
      <c r="C11" s="99"/>
      <c r="D11" s="99"/>
      <c r="E11" s="100"/>
    </row>
    <row r="12" spans="1:6" s="2" customFormat="1">
      <c r="A12" s="135">
        <v>45657</v>
      </c>
      <c r="B12" s="132">
        <f>654.83</f>
        <v>654.83000000000004</v>
      </c>
      <c r="C12" s="133" t="s">
        <v>167</v>
      </c>
      <c r="D12" s="133" t="s">
        <v>168</v>
      </c>
      <c r="E12" s="122"/>
    </row>
    <row r="13" spans="1:6" s="2" customFormat="1">
      <c r="A13" s="135">
        <v>45740</v>
      </c>
      <c r="B13" s="132">
        <v>124.2</v>
      </c>
      <c r="C13" s="133" t="s">
        <v>169</v>
      </c>
      <c r="D13" s="133" t="s">
        <v>170</v>
      </c>
      <c r="E13" s="122"/>
    </row>
    <row r="14" spans="1:6" s="2" customFormat="1">
      <c r="A14" s="131" t="s">
        <v>171</v>
      </c>
      <c r="B14" s="132">
        <f>(28*12)+10</f>
        <v>346</v>
      </c>
      <c r="C14" s="133" t="s">
        <v>172</v>
      </c>
      <c r="D14" s="133" t="s">
        <v>168</v>
      </c>
      <c r="E14" s="122"/>
    </row>
    <row r="15" spans="1:6" s="2" customFormat="1" hidden="1">
      <c r="A15" s="98"/>
      <c r="B15" s="95"/>
      <c r="C15" s="99"/>
      <c r="D15" s="99"/>
      <c r="E15" s="100"/>
    </row>
    <row r="16" spans="1:6" ht="34.5" customHeight="1">
      <c r="A16" s="53" t="s">
        <v>173</v>
      </c>
      <c r="B16" s="62">
        <f>SUM(B11:B15)</f>
        <v>1125.0300000000002</v>
      </c>
      <c r="C16" s="70" t="str">
        <f>IF(SUBTOTAL(3,B11:B15)=SUBTOTAL(103,B11:B15),'Summary and sign-off'!$A$48,'Summary and sign-off'!$A$49)</f>
        <v>Check - there are no hidden rows with data</v>
      </c>
      <c r="D16" s="143" t="str">
        <f>IF('Summary and sign-off'!F59='Summary and sign-off'!F54,'Summary and sign-off'!A51,'Summary and sign-off'!A50)</f>
        <v>Check - each entry provides sufficient information</v>
      </c>
      <c r="E16" s="143"/>
    </row>
    <row r="17" spans="1:6" ht="14.1" customHeight="1">
      <c r="B17" s="17"/>
      <c r="C17" s="17"/>
      <c r="D17" s="17"/>
      <c r="E17" s="17"/>
    </row>
    <row r="18" spans="1:6">
      <c r="A18" s="18" t="s">
        <v>174</v>
      </c>
      <c r="B18" s="17"/>
      <c r="C18" s="17"/>
      <c r="D18" s="17"/>
      <c r="E18" s="17"/>
    </row>
    <row r="19" spans="1:6" ht="12.6" customHeight="1">
      <c r="A19" s="20" t="s">
        <v>145</v>
      </c>
      <c r="B19" s="17"/>
      <c r="C19" s="17"/>
      <c r="D19" s="17"/>
      <c r="E19" s="17"/>
    </row>
    <row r="20" spans="1:6">
      <c r="A20" s="20" t="s">
        <v>82</v>
      </c>
      <c r="B20" s="19"/>
      <c r="C20" s="17"/>
      <c r="D20" s="17"/>
      <c r="E20" s="17"/>
      <c r="F20" s="17"/>
    </row>
    <row r="21" spans="1:6">
      <c r="A21" s="20" t="s">
        <v>160</v>
      </c>
      <c r="C21" s="17"/>
      <c r="D21" s="17"/>
      <c r="E21" s="17"/>
      <c r="F21" s="17"/>
    </row>
    <row r="22" spans="1:6" ht="12.75" customHeight="1">
      <c r="A22" s="20" t="s">
        <v>161</v>
      </c>
      <c r="B22" s="25"/>
      <c r="C22" s="22"/>
      <c r="D22" s="22"/>
      <c r="E22" s="22"/>
      <c r="F22" s="22"/>
    </row>
    <row r="23" spans="1:6">
      <c r="B23" s="26"/>
      <c r="C23" s="17"/>
      <c r="D23" s="17"/>
      <c r="E23" s="17"/>
    </row>
    <row r="24" spans="1:6" hidden="1">
      <c r="A24" s="17"/>
      <c r="B24" s="17"/>
      <c r="C24" s="17"/>
      <c r="D24" s="17"/>
    </row>
    <row r="25" spans="1:6" ht="12.75" hidden="1" customHeight="1"/>
    <row r="26" spans="1:6" hidden="1">
      <c r="A26" s="17"/>
      <c r="B26" s="17"/>
      <c r="C26" s="17"/>
      <c r="D26" s="17"/>
      <c r="E26" s="17"/>
    </row>
    <row r="27" spans="1:6" hidden="1">
      <c r="A27" s="17"/>
      <c r="B27" s="17"/>
      <c r="C27" s="17"/>
      <c r="D27" s="17"/>
      <c r="E27" s="17"/>
    </row>
    <row r="28" spans="1:6" hidden="1">
      <c r="A28" s="17"/>
      <c r="B28" s="17"/>
      <c r="C28" s="17"/>
      <c r="D28" s="17"/>
      <c r="E28" s="17"/>
    </row>
    <row r="29" spans="1:6" hidden="1">
      <c r="A29" s="17"/>
      <c r="B29" s="17"/>
      <c r="C29" s="17"/>
      <c r="D29" s="17"/>
      <c r="E29" s="17"/>
    </row>
    <row r="30" spans="1:6" hidden="1">
      <c r="A30" s="17"/>
      <c r="B30" s="17"/>
      <c r="C30" s="17"/>
      <c r="D30" s="17"/>
      <c r="E30" s="17"/>
    </row>
    <row r="31" spans="1:6"/>
    <row r="32" spans="1:6"/>
    <row r="33"/>
    <row r="34"/>
    <row r="35"/>
    <row r="36"/>
    <row r="37"/>
    <row r="38"/>
    <row r="39"/>
    <row r="40"/>
    <row r="41"/>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3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D27" sqref="D27:D28"/>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c r="A1" s="144" t="s">
        <v>175</v>
      </c>
      <c r="B1" s="144"/>
      <c r="C1" s="144"/>
      <c r="D1" s="144"/>
      <c r="E1" s="144"/>
      <c r="F1" s="144"/>
    </row>
    <row r="2" spans="1:7" ht="21" customHeight="1">
      <c r="A2" s="3" t="s">
        <v>114</v>
      </c>
      <c r="B2" s="142" t="str">
        <f>'Summary and sign-off'!B2:F2</f>
        <v>Herenga ā Nuku Aotearoa (formerly NZ Walking Access Commission)</v>
      </c>
      <c r="C2" s="142"/>
      <c r="D2" s="142"/>
      <c r="E2" s="142"/>
      <c r="F2" s="142"/>
    </row>
    <row r="3" spans="1:7" ht="31.5">
      <c r="A3" s="3" t="s">
        <v>115</v>
      </c>
      <c r="B3" s="142" t="str">
        <f>'Summary and sign-off'!B3:F3</f>
        <v>Ric Cullinane</v>
      </c>
      <c r="C3" s="142"/>
      <c r="D3" s="142"/>
      <c r="E3" s="142"/>
      <c r="F3" s="142"/>
    </row>
    <row r="4" spans="1:7" ht="21" customHeight="1">
      <c r="A4" s="3" t="s">
        <v>116</v>
      </c>
      <c r="B4" s="142">
        <f>'Summary and sign-off'!B4:F4</f>
        <v>45474</v>
      </c>
      <c r="C4" s="142"/>
      <c r="D4" s="142"/>
      <c r="E4" s="142"/>
      <c r="F4" s="142"/>
    </row>
    <row r="5" spans="1:7" ht="21" customHeight="1">
      <c r="A5" s="3" t="s">
        <v>117</v>
      </c>
      <c r="B5" s="142">
        <f>'Summary and sign-off'!B5:F5</f>
        <v>45746</v>
      </c>
      <c r="C5" s="142"/>
      <c r="D5" s="142"/>
      <c r="E5" s="142"/>
      <c r="F5" s="142"/>
    </row>
    <row r="6" spans="1:7" ht="21" customHeight="1">
      <c r="A6" s="3" t="s">
        <v>176</v>
      </c>
      <c r="B6" s="137" t="s">
        <v>83</v>
      </c>
      <c r="C6" s="137"/>
      <c r="D6" s="137"/>
      <c r="E6" s="137"/>
      <c r="F6" s="137"/>
    </row>
    <row r="7" spans="1:7" ht="21" customHeight="1">
      <c r="A7" s="3" t="s">
        <v>58</v>
      </c>
      <c r="B7" s="137" t="s">
        <v>86</v>
      </c>
      <c r="C7" s="137"/>
      <c r="D7" s="137"/>
      <c r="E7" s="137"/>
      <c r="F7" s="137"/>
    </row>
    <row r="8" spans="1:7" ht="36" customHeight="1">
      <c r="A8" s="147" t="s">
        <v>177</v>
      </c>
      <c r="B8" s="147"/>
      <c r="C8" s="147"/>
      <c r="D8" s="147"/>
      <c r="E8" s="147"/>
      <c r="F8" s="147"/>
    </row>
    <row r="9" spans="1:7" ht="36" customHeight="1">
      <c r="A9" s="155" t="s">
        <v>178</v>
      </c>
      <c r="B9" s="156"/>
      <c r="C9" s="156"/>
      <c r="D9" s="156"/>
      <c r="E9" s="156"/>
      <c r="F9" s="156"/>
    </row>
    <row r="10" spans="1:7" ht="39" customHeight="1">
      <c r="A10" s="24" t="s">
        <v>122</v>
      </c>
      <c r="B10" s="112" t="s">
        <v>179</v>
      </c>
      <c r="C10" s="112" t="s">
        <v>180</v>
      </c>
      <c r="D10" s="112" t="s">
        <v>181</v>
      </c>
      <c r="E10" s="112" t="s">
        <v>182</v>
      </c>
      <c r="F10" s="112" t="s">
        <v>183</v>
      </c>
    </row>
    <row r="11" spans="1:7" s="2" customFormat="1">
      <c r="A11" s="134" t="s">
        <v>156</v>
      </c>
      <c r="B11" s="123"/>
      <c r="C11" s="124"/>
      <c r="D11" s="123"/>
      <c r="E11" s="125"/>
      <c r="F11" s="126"/>
    </row>
    <row r="12" spans="1:7" s="2" customFormat="1" hidden="1">
      <c r="A12" s="94"/>
      <c r="B12" s="99"/>
      <c r="C12" s="101"/>
      <c r="D12" s="99"/>
      <c r="E12" s="102"/>
      <c r="F12" s="100"/>
    </row>
    <row r="13" spans="1:7" ht="34.5" customHeight="1">
      <c r="A13" s="113" t="s">
        <v>184</v>
      </c>
      <c r="B13" s="114" t="s">
        <v>185</v>
      </c>
      <c r="C13" s="115">
        <f>C14+C15</f>
        <v>0</v>
      </c>
      <c r="D13" s="116" t="str">
        <f>IF(SUBTOTAL(3,C11:C12)=SUBTOTAL(103,C11:C12),'Summary and sign-off'!$A$48,'Summary and sign-off'!$A$49)</f>
        <v>Check - there are no hidden rows with data</v>
      </c>
      <c r="E13" s="143" t="str">
        <f>IF('Summary and sign-off'!F60='Summary and sign-off'!F54,'Summary and sign-off'!A52,'Summary and sign-off'!A50)</f>
        <v>Check - each entry provides sufficient information</v>
      </c>
      <c r="F13" s="143"/>
      <c r="G13" s="2"/>
    </row>
    <row r="14" spans="1:7" ht="25.5" customHeight="1">
      <c r="A14" s="54"/>
      <c r="B14" s="55" t="s">
        <v>100</v>
      </c>
      <c r="C14" s="56">
        <f>COUNTIF(C11:C12,'Summary and sign-off'!A45)</f>
        <v>0</v>
      </c>
      <c r="D14" s="14"/>
      <c r="E14" s="15"/>
      <c r="F14" s="16"/>
    </row>
    <row r="15" spans="1:7" ht="25.5" customHeight="1">
      <c r="A15" s="54"/>
      <c r="B15" s="55" t="s">
        <v>101</v>
      </c>
      <c r="C15" s="56">
        <f>COUNTIF(C11:C12,'Summary and sign-off'!A46)</f>
        <v>0</v>
      </c>
      <c r="D15" s="14"/>
      <c r="E15" s="15"/>
      <c r="F15" s="16"/>
    </row>
    <row r="16" spans="1:7">
      <c r="A16" s="17"/>
      <c r="B16" s="18"/>
      <c r="C16" s="17"/>
      <c r="D16" s="19"/>
      <c r="E16" s="19"/>
      <c r="F16" s="17"/>
    </row>
    <row r="17" spans="1:6">
      <c r="A17" s="18" t="s">
        <v>174</v>
      </c>
      <c r="B17" s="18"/>
      <c r="C17" s="18"/>
      <c r="D17" s="18"/>
      <c r="E17" s="18"/>
      <c r="F17" s="18"/>
    </row>
    <row r="18" spans="1:6" ht="12.6" customHeight="1">
      <c r="A18" s="20" t="s">
        <v>145</v>
      </c>
      <c r="B18" s="17"/>
      <c r="C18" s="17"/>
      <c r="D18" s="17"/>
      <c r="E18" s="17"/>
    </row>
    <row r="19" spans="1:6">
      <c r="A19" s="20" t="s">
        <v>82</v>
      </c>
      <c r="B19" s="19"/>
      <c r="C19" s="17"/>
      <c r="D19" s="17"/>
      <c r="E19" s="17"/>
      <c r="F19" s="17"/>
    </row>
    <row r="20" spans="1:6">
      <c r="A20" s="20" t="s">
        <v>186</v>
      </c>
      <c r="B20" s="21"/>
      <c r="C20" s="21"/>
      <c r="D20" s="21"/>
      <c r="E20" s="21"/>
      <c r="F20" s="21"/>
    </row>
    <row r="21" spans="1:6" ht="12.75" customHeight="1">
      <c r="A21" s="20" t="s">
        <v>187</v>
      </c>
      <c r="B21" s="17"/>
      <c r="C21" s="17"/>
      <c r="D21" s="17"/>
      <c r="E21" s="17"/>
      <c r="F21" s="17"/>
    </row>
    <row r="22" spans="1:6" ht="12.95" customHeight="1">
      <c r="A22" s="20" t="s">
        <v>188</v>
      </c>
      <c r="B22" s="17"/>
      <c r="C22" s="17"/>
      <c r="D22" s="17"/>
      <c r="E22" s="17"/>
      <c r="F22" s="17"/>
    </row>
    <row r="23" spans="1:6">
      <c r="A23" s="20" t="s">
        <v>189</v>
      </c>
      <c r="C23" s="17"/>
      <c r="D23" s="17"/>
      <c r="E23" s="17"/>
      <c r="F23" s="17"/>
    </row>
    <row r="24" spans="1:6" ht="12.75" customHeight="1">
      <c r="A24" s="20" t="s">
        <v>161</v>
      </c>
      <c r="B24" s="20"/>
      <c r="C24" s="22"/>
      <c r="D24" s="22"/>
      <c r="E24" s="22"/>
      <c r="F24" s="22"/>
    </row>
    <row r="25" spans="1:6" ht="12.75" customHeight="1">
      <c r="A25" s="20"/>
      <c r="B25" s="20"/>
      <c r="C25" s="22"/>
      <c r="D25" s="22"/>
      <c r="E25" s="22"/>
      <c r="F25" s="22"/>
    </row>
    <row r="26" spans="1:6" ht="12.75" hidden="1" customHeight="1">
      <c r="A26" s="20"/>
      <c r="B26" s="20"/>
      <c r="C26" s="22"/>
      <c r="D26" s="22"/>
      <c r="E26" s="22"/>
      <c r="F26" s="22"/>
    </row>
    <row r="27" spans="1:6"/>
    <row r="28" spans="1:6"/>
    <row r="29" spans="1:6" hidden="1">
      <c r="A29" s="18"/>
      <c r="B29" s="18"/>
      <c r="C29" s="18"/>
      <c r="D29" s="18"/>
      <c r="E29" s="18"/>
      <c r="F29" s="18"/>
    </row>
    <row r="30" spans="1:6" hidden="1">
      <c r="A30" s="18"/>
      <c r="B30" s="18"/>
      <c r="C30" s="18"/>
      <c r="D30" s="18"/>
      <c r="E30" s="18"/>
      <c r="F30" s="18"/>
    </row>
    <row r="31" spans="1:6" hidden="1">
      <c r="A31" s="18"/>
      <c r="B31" s="18"/>
      <c r="C31" s="18"/>
      <c r="D31" s="18"/>
      <c r="E31" s="18"/>
      <c r="F31" s="18"/>
    </row>
    <row r="32" spans="1:6" hidden="1">
      <c r="A32" s="18"/>
      <c r="B32" s="18"/>
      <c r="C32" s="18"/>
      <c r="D32" s="18"/>
      <c r="E32" s="18"/>
      <c r="F32" s="18"/>
    </row>
    <row r="33" spans="1:6" hidden="1">
      <c r="A33" s="18"/>
      <c r="B33" s="18"/>
      <c r="C33" s="18"/>
      <c r="D33" s="18"/>
      <c r="E33" s="18"/>
      <c r="F33" s="18"/>
    </row>
    <row r="34" spans="1:6"/>
    <row r="35" spans="1:6"/>
    <row r="36" spans="1:6"/>
    <row r="37" spans="1:6"/>
    <row r="38" spans="1:6"/>
    <row r="39" spans="1:6"/>
    <row r="42" spans="1:6"/>
    <row r="43" spans="1:6"/>
    <row r="44" spans="1:6"/>
    <row r="45" spans="1:6"/>
  </sheetData>
  <sheetProtection sheet="1" formatCells="0" insertRows="0" deleteRows="0"/>
  <dataConsolidate/>
  <mergeCells count="10">
    <mergeCell ref="E13:F1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C11:C12</xm:sqref>
        </x14:dataValidation>
        <x14:dataValidation type="list" errorStyle="information" operator="greaterThan" allowBlank="1" showInputMessage="1" prompt="Provide specific $ value if possible" xr:uid="{00000000-0002-0000-0500-000003000000}">
          <x14:formula1>
            <xm:f>'Summary and sign-off'!$A$39:$A$44</xm:f>
          </x14:formula1>
          <xm:sqref>E11:E12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9bc3d398-3137-4047-b55a-a89119a3576f">P7KZRS33V5EM-152721770-351</_dlc_DocId>
    <_dlc_DocIdUrl xmlns="9bc3d398-3137-4047-b55a-a89119a3576f">
      <Url>https://nzwac.sharepoint.com/sites/corporate-mgt/Finance/_layouts/15/DocIdRedir.aspx?ID=P7KZRS33V5EM-152721770-351</Url>
      <Description>P7KZRS33V5EM-152721770-351</Description>
    </_dlc_DocIdUrl>
    <CategoryValue xmlns="ac9ea57b-4aea-4ea0-b31e-ea2e4be93cc7" xsi:nil="true"/>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Key_x0020_Words xmlns="ac9ea57b-4aea-4ea0-b31e-ea2e4be93cc7" xsi:nil="true"/>
    <Function xmlns="b221c1bd-de38-4b24-a0f3-1dffb5664ca3" xsi:nil="true"/>
    <Activity xmlns="ac9ea57b-4aea-4ea0-b31e-ea2e4be93cc7">Finance</Activity>
    <FunctionGroup xmlns="ac9ea57b-4aea-4ea0-b31e-ea2e4be93cc7">NA</FunctionGroup>
    <Subactivity xmlns="ac9ea57b-4aea-4ea0-b31e-ea2e4be93cc7">Corporate Financial Reporting</Subactivity>
    <PRA_Date_3 xmlns="b221c1bd-de38-4b24-a0f3-1dffb5664ca3" xsi:nil="true"/>
    <PRA_Type xmlns="b221c1bd-de38-4b24-a0f3-1dffb5664ca3">Doc</PRA_Type>
    <Volume xmlns="ac9ea57b-4aea-4ea0-b31e-ea2e4be93cc7">NA</Volume>
    <Aggregation_Status xmlns="b221c1bd-de38-4b24-a0f3-1dffb5664ca3">Normal</Aggregation_Status>
    <PRA_Text_1 xmlns="b221c1bd-de38-4b24-a0f3-1dffb5664ca3" xsi:nil="true"/>
    <PRA_Text_4 xmlns="b221c1bd-de38-4b24-a0f3-1dffb5664ca3" xsi:nil="true"/>
    <PRA_Date_2 xmlns="b221c1bd-de38-4b24-a0f3-1dffb5664ca3" xsi:nil="true"/>
    <Project xmlns="ac9ea57b-4aea-4ea0-b31e-ea2e4be93cc7">NA</Project>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CategoryName xmlns="ac9ea57b-4aea-4ea0-b31e-ea2e4be93cc7">NA</CategoryName>
    <Date xmlns="ac9ea57b-4aea-4ea0-b31e-ea2e4be93cc7" xsi:nil="true"/>
    <Case xmlns="ac9ea57b-4aea-4ea0-b31e-ea2e4be93cc7" xsi:nil="true"/>
    <PRA_Text_2 xmlns="b221c1bd-de38-4b24-a0f3-1dffb5664ca3" xsi:nil="true"/>
    <Original_Document xmlns="b221c1bd-de38-4b24-a0f3-1dffb5664ca3" xsi:nil="true"/>
    <Document_x0020_Type xmlns="b221c1bd-de38-4b24-a0f3-1dffb5664ca3" xsi:nil="true"/>
    <SharedWithUsers xmlns="5bc4945e-78a5-4f92-8ec1-fb99b402476e">
      <UserInfo>
        <DisplayName>Ken Smart</DisplayName>
        <AccountId>87</AccountId>
        <AccountType/>
      </UserInfo>
      <UserInfo>
        <DisplayName>Nehalkumar patel</DisplayName>
        <AccountId>157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3" ma:contentTypeDescription="Standard Electronic Document" ma:contentTypeScope="" ma:versionID="804f4fd04680374a9b0dcfc23366d770">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c3159ed8fd046182d4f6d6e2c3878381"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SearchProperties" ma:index="48" nillable="true" ma:displayName="MediaServiceSearchProperties" ma:hidden="true" ma:internalName="MediaServiceSearchProperties"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9936c5b-ab75-462c-b8a8-a26cadb48d73" ContentTypeId="0x010100EEDECCE189EEE64CBD4130801EEA33A2" PreviousValue="false"/>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579D7F4-D0D7-4BCB-BBEA-E7C37A64913E}"/>
</file>

<file path=customXml/itemProps2.xml><?xml version="1.0" encoding="utf-8"?>
<ds:datastoreItem xmlns:ds="http://schemas.openxmlformats.org/officeDocument/2006/customXml" ds:itemID="{C50F1203-1D86-4A1D-8EB8-21C0639D0DCD}"/>
</file>

<file path=customXml/itemProps3.xml><?xml version="1.0" encoding="utf-8"?>
<ds:datastoreItem xmlns:ds="http://schemas.openxmlformats.org/officeDocument/2006/customXml" ds:itemID="{6C6A401E-B983-48F3-ADF0-8594D7EE483B}"/>
</file>

<file path=customXml/itemProps4.xml><?xml version="1.0" encoding="utf-8"?>
<ds:datastoreItem xmlns:ds="http://schemas.openxmlformats.org/officeDocument/2006/customXml" ds:itemID="{64EF46DD-4222-4682-A0B5-F977F8C4B06F}"/>
</file>

<file path=customXml/itemProps5.xml><?xml version="1.0" encoding="utf-8"?>
<ds:datastoreItem xmlns:ds="http://schemas.openxmlformats.org/officeDocument/2006/customXml" ds:itemID="{239DBCAB-6875-4133-81DD-45924FC1DF38}"/>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Joy Yang</cp:lastModifiedBy>
  <cp:revision/>
  <dcterms:created xsi:type="dcterms:W3CDTF">2010-10-17T20:59:02Z</dcterms:created>
  <dcterms:modified xsi:type="dcterms:W3CDTF">2025-07-31T22:06:31Z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0acd1cbe-7348-4e82-b63d-aefa22ecb04d</vt:lpwstr>
  </property>
  <property fmtid="{D5CDD505-2E9C-101B-9397-08002B2CF9AE}" pid="10" name="SharedWithUsers">
    <vt:lpwstr>87;#Ken Smart;#157;#Nehalkumar patel</vt:lpwstr>
  </property>
</Properties>
</file>