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0"/>
  <workbookPr defaultThemeVersion="124226"/>
  <mc:AlternateContent xmlns:mc="http://schemas.openxmlformats.org/markup-compatibility/2006">
    <mc:Choice Requires="x15">
      <x15ac:absPath xmlns:x15ac="http://schemas.microsoft.com/office/spreadsheetml/2010/11/ac" url="C:\Users\JoyYang\Documents\CS stuff\"/>
    </mc:Choice>
  </mc:AlternateContent>
  <xr:revisionPtr revIDLastSave="0" documentId="8_{CB44C800-D749-4B35-B9DE-6471368568AB}" xr6:coauthVersionLast="45" xr6:coauthVersionMax="45" xr10:uidLastSave="{00000000-0000-0000-0000-000000000000}"/>
  <bookViews>
    <workbookView xWindow="2868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expenses'!$A$1:$E$22</definedName>
    <definedName name="_xlnm.Print_Area" localSheetId="5">'Gifts and benefits'!$A$1:$F$26</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Travel!$A$1:$E$99</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3" l="1"/>
  <c r="B73" i="1" l="1"/>
  <c r="B49" i="1" l="1"/>
  <c r="B27" i="1" l="1"/>
  <c r="B26" i="1" l="1"/>
  <c r="D15" i="4" l="1"/>
  <c r="C16" i="3"/>
  <c r="C15" i="2"/>
  <c r="C79" i="1"/>
  <c r="C88" i="1"/>
  <c r="C16" i="1"/>
  <c r="B6" i="13" l="1"/>
  <c r="E59" i="13"/>
  <c r="C59" i="13"/>
  <c r="C17" i="4"/>
  <c r="C16" i="4"/>
  <c r="B59" i="13" l="1"/>
  <c r="B58" i="13"/>
  <c r="D58" i="13"/>
  <c r="B57" i="13"/>
  <c r="D57" i="13"/>
  <c r="D56" i="13"/>
  <c r="B56" i="13"/>
  <c r="D55" i="13"/>
  <c r="B55" i="13"/>
  <c r="D54" i="13"/>
  <c r="B54" i="13"/>
  <c r="B2" i="4"/>
  <c r="B3" i="4"/>
  <c r="B2" i="3"/>
  <c r="B3" i="3"/>
  <c r="B2" i="2"/>
  <c r="B3" i="2"/>
  <c r="B2" i="1"/>
  <c r="B3" i="1"/>
  <c r="F57" i="13" l="1"/>
  <c r="D15" i="2" s="1"/>
  <c r="F59" i="13"/>
  <c r="E15" i="4" s="1"/>
  <c r="F58" i="13"/>
  <c r="D16" i="3" s="1"/>
  <c r="F56" i="13"/>
  <c r="D88" i="1" s="1"/>
  <c r="F55" i="13"/>
  <c r="D79" i="1" s="1"/>
  <c r="F54" i="13"/>
  <c r="D16" i="1" s="1"/>
  <c r="C13" i="13"/>
  <c r="C12" i="13"/>
  <c r="C11" i="13"/>
  <c r="C16" i="13" l="1"/>
  <c r="C17" i="13"/>
  <c r="B5" i="4" l="1"/>
  <c r="B4" i="4"/>
  <c r="B5" i="3"/>
  <c r="B4" i="3"/>
  <c r="B5" i="2"/>
  <c r="B4" i="2"/>
  <c r="B5" i="1"/>
  <c r="B4" i="1"/>
  <c r="C15" i="13" l="1"/>
  <c r="F12" i="13" l="1"/>
  <c r="C15" i="4"/>
  <c r="F11" i="13" s="1"/>
  <c r="F13" i="13" l="1"/>
  <c r="B88" i="1"/>
  <c r="B17" i="13" s="1"/>
  <c r="B79" i="1"/>
  <c r="B16" i="13" s="1"/>
  <c r="B16" i="1"/>
  <c r="B15" i="13" s="1"/>
  <c r="B16" i="3" l="1"/>
  <c r="B13" i="13" s="1"/>
  <c r="B15" i="2"/>
  <c r="B12" i="13" s="1"/>
  <c r="B11" i="13" l="1"/>
  <c r="B9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<sst xmlns="http://schemas.openxmlformats.org/spreadsheetml/2006/main" count="327" uniqueCount="244">
  <si>
    <t>Chief Executive Expense Disclosures: A Guide for Agency Staff</t>
  </si>
  <si>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</si>
  <si>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t>In the following worksheets, cells shaded light blue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</si>
  <si>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</si>
  <si>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</si>
  <si>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</si>
  <si>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</si>
  <si>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</si>
  <si>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</si>
  <si>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</si>
  <si>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</si>
  <si>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</si>
  <si>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</si>
  <si>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</si>
  <si>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</si>
  <si>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</si>
  <si>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</si>
  <si>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</si>
  <si>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</si>
  <si>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</si>
  <si>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</si>
  <si>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</si>
  <si>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</si>
  <si>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</si>
  <si>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</si>
  <si>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</si>
  <si>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</si>
  <si>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</si>
  <si>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</si>
  <si>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</si>
  <si>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</si>
  <si>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</si>
  <si>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</si>
  <si>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</si>
  <si>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</si>
  <si>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</si>
  <si>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</si>
  <si>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</si>
  <si>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</si>
  <si>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</si>
  <si>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</si>
  <si>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</si>
  <si>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</si>
  <si>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</si>
  <si>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</si>
  <si>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</si>
  <si>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</si>
  <si>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</si>
  <si>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</si>
  <si>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</si>
  <si>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</si>
  <si>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</si>
  <si>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</si>
  <si>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NZ Walking Access Commission</t>
  </si>
  <si>
    <t>Chief Executive**</t>
  </si>
  <si>
    <t>Ric Cullinane</t>
  </si>
  <si>
    <t>Disclosure period start***</t>
  </si>
  <si>
    <t>Disclosure period end***</t>
  </si>
  <si>
    <t>Agency totals check</t>
  </si>
  <si>
    <t>Chief Executive approval****</t>
  </si>
  <si>
    <t>This disclosure has been approved by the Chief Executive</t>
  </si>
  <si>
    <t>Other sign-off****</t>
  </si>
  <si>
    <t>Board Chair</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</si>
  <si>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</si>
  <si>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</si>
  <si>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</si>
  <si>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</si>
  <si>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</si>
  <si>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</si>
  <si>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</si>
  <si>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</si>
  <si>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</si>
  <si>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</si>
  <si>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</si>
  <si>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</si>
  <si>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</si>
  <si>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</si>
  <si>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</si>
  <si>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</si>
  <si>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</si>
  <si>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</si>
  <si>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</si>
  <si>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</si>
  <si>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</si>
  <si>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</si>
  <si>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</si>
  <si>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</si>
  <si>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</si>
  <si>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</si>
  <si>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</si>
  <si>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</si>
  <si>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</si>
  <si>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</si>
  <si>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</si>
  <si>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</si>
  <si>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</si>
  <si>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</si>
  <si>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</si>
  <si>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</si>
  <si>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</si>
  <si>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</si>
  <si>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</si>
  <si>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</si>
  <si>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</si>
  <si>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</si>
  <si>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</si>
  <si>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</si>
  <si>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</si>
  <si>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</si>
  <si>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</si>
  <si>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</si>
  <si>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</si>
  <si>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</si>
  <si>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</si>
  <si>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</si>
  <si>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</si>
  <si>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</si>
  <si>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</si>
  <si>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</si>
  <si>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</si>
  <si>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</si>
  <si>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</si>
  <si>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</si>
  <si>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</si>
  <si>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</si>
  <si>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expenses incurred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</si>
  <si>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</si>
  <si>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</si>
  <si>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</si>
  <si>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Puhoi to Pakiri trails project meeting</t>
  </si>
  <si>
    <t>Flights (Wgtn-Akl return)</t>
  </si>
  <si>
    <t>Auckland</t>
  </si>
  <si>
    <t>Taxi x2</t>
  </si>
  <si>
    <t>Parking at Wellington airport</t>
  </si>
  <si>
    <t>Coffee and food x2</t>
  </si>
  <si>
    <t>15-19 September 2019</t>
  </si>
  <si>
    <t>NZWAC Board meeting, stakeholder meetings and attending DOC events</t>
  </si>
  <si>
    <t>Flights (Wgtn-Invercargil return)</t>
  </si>
  <si>
    <t>Invercargill, Rakiura</t>
  </si>
  <si>
    <t>Accommodation, 4 nights</t>
  </si>
  <si>
    <t>Flights (Invercargill-Oban return)</t>
  </si>
  <si>
    <t>Water Taxi to Ulva Island return</t>
  </si>
  <si>
    <t>Board dinner</t>
  </si>
  <si>
    <t>Breakfast and coffee</t>
  </si>
  <si>
    <t>Dinner</t>
  </si>
  <si>
    <t>Lunch</t>
  </si>
  <si>
    <t>Breakfast</t>
  </si>
  <si>
    <t>Coffee</t>
  </si>
  <si>
    <t>Friendship for Te Urewera interview</t>
  </si>
  <si>
    <t>Flights (Wgtn-Hamilton return)</t>
  </si>
  <si>
    <t>Taupo</t>
  </si>
  <si>
    <t>Rental car</t>
  </si>
  <si>
    <t>Venue hire for interview</t>
  </si>
  <si>
    <t>MPI Forest Strategy Workshop, Nelson</t>
  </si>
  <si>
    <t>Flights (Wgtn-Nelson return)</t>
  </si>
  <si>
    <t>Nelson</t>
  </si>
  <si>
    <t>Airport Shuttle</t>
  </si>
  <si>
    <t>Taxi</t>
  </si>
  <si>
    <t>27-29 Novermber 2019</t>
  </si>
  <si>
    <t>Recreation Conference 2019</t>
  </si>
  <si>
    <t>Conference registration</t>
  </si>
  <si>
    <t>Hamilton</t>
  </si>
  <si>
    <t>Accommodation, 2 nights</t>
  </si>
  <si>
    <t>Meals x2</t>
  </si>
  <si>
    <t>Taxi to aiport x3</t>
  </si>
  <si>
    <t>Taxi from aiport x2</t>
  </si>
  <si>
    <t>Taxi to aiport x2</t>
  </si>
  <si>
    <t>High-level meeting re: Waihopai Valley access</t>
  </si>
  <si>
    <t>Flights (Wgtn-Blenheim return)</t>
  </si>
  <si>
    <t>Blenheim</t>
  </si>
  <si>
    <t>Lunch x4</t>
  </si>
  <si>
    <t>Invitation to attend Rua Kenana pardon</t>
  </si>
  <si>
    <t>Flights (Wgtn-Gisborne return)</t>
  </si>
  <si>
    <t>Waimako Marae, Tuai</t>
  </si>
  <si>
    <t>Accommodation, 2 nights, x2</t>
  </si>
  <si>
    <t>Petrol</t>
  </si>
  <si>
    <t>Lunch x2</t>
  </si>
  <si>
    <t>Stakeholder meeting regarding OIO-consented property</t>
  </si>
  <si>
    <t>Wairarapa</t>
  </si>
  <si>
    <t>Morning tea x3</t>
  </si>
  <si>
    <t>Lunch x3</t>
  </si>
  <si>
    <t>30 January-1 February 2020</t>
  </si>
  <si>
    <t>Te Urewera Summit (event was postponed twice with late notice)</t>
  </si>
  <si>
    <t>Accommodation, 2 nights (cancelled too late for refund)</t>
  </si>
  <si>
    <t>Flight (Wgtn-Napier, return via Auckland)</t>
  </si>
  <si>
    <t>RockIT Gate Access Field-Day/Launch</t>
  </si>
  <si>
    <t>Flight (Wgtn-Nelson return</t>
  </si>
  <si>
    <t>RockIT Gate meeting (cancelled due to COVID-19)</t>
  </si>
  <si>
    <t>Flight in credit</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</si>
  <si>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</si>
  <si>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</si>
  <si>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</si>
  <si>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</si>
  <si>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Act Review Meeting</t>
  </si>
  <si>
    <t>Wellington CBD</t>
  </si>
  <si>
    <t>Board meeting</t>
  </si>
  <si>
    <t>Parking</t>
  </si>
  <si>
    <t>Subtotal - local travel</t>
  </si>
  <si>
    <t>Total travel expenses</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</si>
  <si>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</si>
  <si>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</si>
  <si>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</si>
  <si>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</si>
  <si>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</si>
  <si>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</si>
  <si>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</si>
  <si>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</si>
  <si>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</si>
  <si>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</si>
  <si>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</si>
  <si>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hospitality offered to third parties</t>
  </si>
  <si>
    <t xml:space="preserve">Total hospitality expenses </t>
  </si>
  <si>
    <t>* Third parties include people and organisations external to the public service or statutory Crown entities.</t>
  </si>
  <si>
    <t>** Any non-standard date format or date outside 1 July 2018 - 30 June 2019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</si>
  <si>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</si>
  <si>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</si>
  <si>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</si>
  <si>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</si>
  <si>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</si>
  <si>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</si>
  <si>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Mobile phone</t>
  </si>
  <si>
    <t>monthly mobile phone cost for 12 months</t>
  </si>
  <si>
    <t>Koru Club</t>
  </si>
  <si>
    <t>membership fee</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</si>
  <si>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</si>
  <si>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</si>
  <si>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</si>
  <si>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</si>
  <si>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</si>
  <si>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</si>
  <si>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</si>
  <si>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</si>
  <si>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</si>
  <si>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</si>
  <si>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</si>
  <si>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Bottle of wine and bottle of infused olive-oil</t>
  </si>
  <si>
    <t>Lisa Hansen, Barrister</t>
  </si>
  <si>
    <t>Same gift given to Deputy CE, wine shared with office</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</si>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</sst>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b/>
      <i/>
      <sz val="1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2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style="thin">
        <color rgb="FF000000"/>
      </bottom>
      <diagonal/>
    </border>
    <border>
      <left style="thin">
        <color theme="0" tint="-0.24994659260841701"/>
      </left>
      <right style="thin">
        <color theme="0" tint="-0.24994659260841701"/>
      </right>
      <top style="thin">
        <color theme="0" tint="-0.24994659260841701"/>
      </top>
      <bottom style="thin">
        <color rgb="FF000000"/>
      </bottom>
      <diagonal/>
    </border>
    <border>
      <left style="thin">
        <color theme="0" tint="-0.24994659260841701"/>
      </left>
      <right/>
      <top style="thin">
        <color theme="0" tint="-0.24994659260841701"/>
      </top>
      <bottom style="thin">
        <color rgb="FF000000"/>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rgb="FF000000"/>
      </bottom>
      <diagonal/>
    </border>
    <border>
      <left style="thin">
        <color theme="0" tint="-0.24994659260841701"/>
      </left>
      <right/>
      <top/>
      <bottom style="thin">
        <color rgb="FF000000"/>
      </bottom>
      <diagonal/>
    </border>
    <border>
      <left style="thin">
        <color theme="0" tint="-0.24994659260841701"/>
      </left>
      <right style="thin">
        <color theme="0" tint="-0.24994659260841701"/>
      </right>
      <top/>
      <bottom style="thin">
        <color rgb="FF000000"/>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left" vertical="center"/>
      <protection locked="0"/>
    </xf>
    <xf numFmtId="0" fontId="21" fillId="10" borderId="4" xfId="0" applyFont="1" applyFill="1" applyBorder="1" applyAlignment="1" applyProtection="1">
      <alignment vertical="center" wrapText="1"/>
      <protection locked="0"/>
    </xf>
    <xf numFmtId="167" fontId="15" fillId="10" borderId="11" xfId="0" applyNumberFormat="1" applyFont="1" applyFill="1" applyBorder="1" applyAlignment="1" applyProtection="1">
      <alignment horizontal="left" vertical="center"/>
      <protection locked="0"/>
    </xf>
    <xf numFmtId="164" fontId="15" fillId="10" borderId="12" xfId="0" applyNumberFormat="1" applyFont="1" applyFill="1" applyBorder="1" applyAlignment="1" applyProtection="1">
      <alignment vertical="center" wrapText="1"/>
      <protection locked="0"/>
    </xf>
    <xf numFmtId="0" fontId="21" fillId="10" borderId="12" xfId="0" applyFont="1" applyFill="1" applyBorder="1" applyAlignment="1" applyProtection="1">
      <alignment vertical="center" wrapText="1"/>
      <protection locked="0"/>
    </xf>
    <xf numFmtId="0" fontId="15" fillId="10" borderId="12" xfId="0" applyFont="1" applyFill="1" applyBorder="1" applyAlignment="1" applyProtection="1">
      <alignment vertical="center" wrapText="1"/>
      <protection locked="0"/>
    </xf>
    <xf numFmtId="0" fontId="15" fillId="10" borderId="13" xfId="0" applyFont="1" applyFill="1" applyBorder="1" applyAlignment="1" applyProtection="1">
      <alignment vertical="center" wrapText="1"/>
      <protection locked="0"/>
    </xf>
    <xf numFmtId="167" fontId="15" fillId="10" borderId="14" xfId="0" applyNumberFormat="1" applyFont="1" applyFill="1" applyBorder="1" applyAlignment="1" applyProtection="1">
      <alignment horizontal="left" vertical="center"/>
      <protection locked="0"/>
    </xf>
    <xf numFmtId="164" fontId="15" fillId="10" borderId="15" xfId="0" applyNumberFormat="1" applyFont="1" applyFill="1" applyBorder="1" applyAlignment="1" applyProtection="1">
      <alignment vertical="center" wrapText="1"/>
      <protection locked="0"/>
    </xf>
    <xf numFmtId="0" fontId="21" fillId="10" borderId="15" xfId="0" applyFont="1" applyFill="1" applyBorder="1" applyAlignment="1" applyProtection="1">
      <alignment vertical="center" wrapText="1"/>
      <protection locked="0"/>
    </xf>
    <xf numFmtId="0" fontId="15" fillId="10" borderId="15" xfId="0" applyFont="1" applyFill="1" applyBorder="1" applyAlignment="1" applyProtection="1">
      <alignment vertical="center" wrapText="1"/>
      <protection locked="0"/>
    </xf>
    <xf numFmtId="0" fontId="15" fillId="10" borderId="16" xfId="0" applyFont="1" applyFill="1" applyBorder="1" applyAlignment="1" applyProtection="1">
      <alignment vertical="center"/>
      <protection locked="0"/>
    </xf>
    <xf numFmtId="167" fontId="15" fillId="10" borderId="8" xfId="0" applyNumberFormat="1" applyFont="1" applyFill="1" applyBorder="1" applyAlignment="1" applyProtection="1">
      <alignment horizontal="left" vertical="center"/>
      <protection locked="0"/>
    </xf>
    <xf numFmtId="0" fontId="21" fillId="10" borderId="9" xfId="0" applyFont="1" applyFill="1" applyBorder="1" applyAlignment="1" applyProtection="1">
      <alignment vertical="center" wrapText="1"/>
      <protection locked="0"/>
    </xf>
    <xf numFmtId="0" fontId="15" fillId="10" borderId="16" xfId="0" applyFont="1" applyFill="1" applyBorder="1" applyAlignment="1" applyProtection="1">
      <alignment vertical="center" wrapText="1"/>
      <protection locked="0"/>
    </xf>
    <xf numFmtId="167" fontId="15" fillId="10" borderId="11" xfId="0" applyNumberFormat="1" applyFont="1" applyFill="1" applyBorder="1" applyAlignment="1" applyProtection="1">
      <alignment vertical="center"/>
      <protection locked="0"/>
    </xf>
    <xf numFmtId="167" fontId="15" fillId="10" borderId="8" xfId="0" applyNumberFormat="1" applyFont="1" applyFill="1" applyBorder="1" applyAlignment="1" applyProtection="1">
      <alignment vertical="center"/>
      <protection locked="0"/>
    </xf>
    <xf numFmtId="167" fontId="15" fillId="10" borderId="17" xfId="0" applyNumberFormat="1" applyFont="1" applyFill="1" applyBorder="1" applyAlignment="1" applyProtection="1">
      <alignment horizontal="left" vertical="center"/>
      <protection locked="0"/>
    </xf>
    <xf numFmtId="0" fontId="15" fillId="10" borderId="18" xfId="0" applyFont="1" applyFill="1" applyBorder="1" applyAlignment="1" applyProtection="1">
      <alignment vertical="center" wrapText="1"/>
      <protection locked="0"/>
    </xf>
    <xf numFmtId="164" fontId="15" fillId="10" borderId="19" xfId="0" applyNumberFormat="1" applyFont="1" applyFill="1" applyBorder="1" applyAlignment="1" applyProtection="1">
      <alignment vertical="center" wrapText="1"/>
      <protection locked="0"/>
    </xf>
    <xf numFmtId="0" fontId="15" fillId="10" borderId="19" xfId="0" applyFont="1" applyFill="1" applyBorder="1" applyAlignment="1" applyProtection="1">
      <alignment vertical="center" wrapText="1"/>
      <protection locked="0"/>
    </xf>
    <xf numFmtId="167" fontId="36" fillId="10" borderId="3" xfId="0" applyNumberFormat="1" applyFont="1" applyFill="1" applyBorder="1" applyAlignment="1" applyProtection="1">
      <alignment vertical="center"/>
      <protection locked="0"/>
    </xf>
    <xf numFmtId="167" fontId="15" fillId="0" borderId="3" xfId="0" applyNumberFormat="1" applyFont="1" applyBorder="1" applyAlignment="1" applyProtection="1">
      <alignment vertical="center"/>
      <protection locked="0"/>
    </xf>
    <xf numFmtId="164" fontId="15" fillId="0" borderId="4" xfId="0" applyNumberFormat="1"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topLeftCell="A30" zoomScale="85" zoomScaleNormal="85" workbookViewId="0">
      <selection activeCell="A13" sqref="A13"/>
    </sheetView>
  </sheetViews>
  <sheetFormatPr defaultColWidth="0" defaultRowHeight="14.25" zeroHeight="1"/>
  <cols>
    <col min="1" max="1" width="219.28515625" style="72" customWidth="1"/>
    <col min="2" max="2" width="33.28515625" style="71" customWidth="1"/>
    <col min="3" max="16384" width="8.7109375" style="17" hidden="1"/>
  </cols>
  <sheetData>
    <row r="1" spans="1:2" ht="23.25" customHeight="1">
      <c r="A1" s="70" t="s">
        <v>0</v>
      </c>
    </row>
    <row r="2" spans="1:2" ht="33" customHeight="1">
      <c r="A2" s="154" t="s">
        <v>1</v>
      </c>
    </row>
    <row r="3" spans="1:2" ht="17.25" customHeight="1"/>
    <row r="4" spans="1:2" ht="23.25" customHeight="1">
      <c r="A4" s="115" t="s">
        <v>2</v>
      </c>
    </row>
    <row r="5" spans="1:2" ht="17.25" customHeight="1"/>
    <row r="6" spans="1:2" ht="23.25" customHeight="1">
      <c r="A6" s="73" t="s">
        <v>3</v>
      </c>
    </row>
    <row r="7" spans="1:2" ht="17.25" customHeight="1">
      <c r="A7" s="74" t="s">
        <v>4</v>
      </c>
    </row>
    <row r="8" spans="1:2" ht="17.25" customHeight="1">
      <c r="A8" s="75" t="s">
        <v>5</v>
      </c>
    </row>
    <row r="9" spans="1:2" ht="17.25" customHeight="1">
      <c r="A9" s="75"/>
    </row>
    <row r="10" spans="1:2" ht="23.25" customHeight="1">
      <c r="A10" s="73" t="s">
        <v>6</v>
      </c>
      <c r="B10" s="121" t="s">
        <v>7</v>
      </c>
    </row>
    <row r="11" spans="1:2" ht="17.25" customHeight="1">
      <c r="A11" s="76" t="s">
        <v>8</v>
      </c>
    </row>
    <row r="12" spans="1:2" ht="17.25" customHeight="1">
      <c r="A12" s="75" t="s">
        <v>9</v>
      </c>
    </row>
    <row r="13" spans="1:2" ht="17.25" customHeight="1">
      <c r="A13" s="75" t="s">
        <v>10</v>
      </c>
    </row>
    <row r="14" spans="1:2" ht="17.25" customHeight="1">
      <c r="A14" s="77" t="s">
        <v>11</v>
      </c>
    </row>
    <row r="15" spans="1:2" ht="17.25" customHeight="1">
      <c r="A15" s="75" t="s">
        <v>12</v>
      </c>
    </row>
    <row r="16" spans="1:2" ht="17.25" customHeight="1">
      <c r="A16" s="75"/>
    </row>
    <row r="17" spans="1:1" ht="23.25" customHeight="1">
      <c r="A17" s="73" t="s">
        <v>13</v>
      </c>
    </row>
    <row r="18" spans="1:1" ht="17.25" customHeight="1">
      <c r="A18" s="77" t="s">
        <v>14</v>
      </c>
    </row>
    <row r="19" spans="1:1" ht="17.25" customHeight="1">
      <c r="A19" s="77" t="s">
        <v>15</v>
      </c>
    </row>
    <row r="20" spans="1:1" ht="17.25" customHeight="1">
      <c r="A20" s="106" t="s">
        <v>16</v>
      </c>
    </row>
    <row r="21" spans="1:1" ht="17.25" customHeight="1">
      <c r="A21" s="78"/>
    </row>
    <row r="22" spans="1:1" ht="23.25" customHeight="1">
      <c r="A22" s="73" t="s">
        <v>17</v>
      </c>
    </row>
    <row r="23" spans="1:1" ht="17.25" customHeight="1">
      <c r="A23" s="78" t="s">
        <v>18</v>
      </c>
    </row>
    <row r="24" spans="1:1" ht="17.25" customHeight="1">
      <c r="A24" s="78"/>
    </row>
    <row r="25" spans="1:1" ht="23.25" customHeight="1">
      <c r="A25" s="73" t="s">
        <v>19</v>
      </c>
    </row>
    <row r="26" spans="1:1" ht="17.25" customHeight="1">
      <c r="A26" s="79" t="s">
        <v>20</v>
      </c>
    </row>
    <row r="27" spans="1:1" ht="32.25" customHeight="1">
      <c r="A27" s="77" t="s">
        <v>21</v>
      </c>
    </row>
    <row r="28" spans="1:1" ht="17.25" customHeight="1">
      <c r="A28" s="79" t="s">
        <v>22</v>
      </c>
    </row>
    <row r="29" spans="1:1" ht="32.25" customHeight="1">
      <c r="A29" s="77" t="s">
        <v>23</v>
      </c>
    </row>
    <row r="30" spans="1:1" ht="17.25" customHeight="1">
      <c r="A30" s="79" t="s">
        <v>24</v>
      </c>
    </row>
    <row r="31" spans="1:1" ht="17.25" customHeight="1">
      <c r="A31" s="77" t="s">
        <v>25</v>
      </c>
    </row>
    <row r="32" spans="1:1" ht="17.25" customHeight="1">
      <c r="A32" s="79" t="s">
        <v>26</v>
      </c>
    </row>
    <row r="33" spans="1:1" ht="32.25" customHeight="1">
      <c r="A33" s="80" t="s">
        <v>27</v>
      </c>
    </row>
    <row r="34" spans="1:1" ht="32.25" customHeight="1">
      <c r="A34" s="81" t="s">
        <v>28</v>
      </c>
    </row>
    <row r="35" spans="1:1" ht="17.25" customHeight="1">
      <c r="A35" s="79" t="s">
        <v>29</v>
      </c>
    </row>
    <row r="36" spans="1:1" ht="32.25" customHeight="1">
      <c r="A36" s="77" t="s">
        <v>30</v>
      </c>
    </row>
    <row r="37" spans="1:1" ht="32.25" customHeight="1">
      <c r="A37" s="80" t="s">
        <v>31</v>
      </c>
    </row>
    <row r="38" spans="1:1" ht="32.25" customHeight="1">
      <c r="A38" s="77" t="s">
        <v>32</v>
      </c>
    </row>
    <row r="39" spans="1:1" ht="17.25" customHeight="1">
      <c r="A39" s="81"/>
    </row>
    <row r="40" spans="1:1" ht="22.5" customHeight="1">
      <c r="A40" s="73" t="s">
        <v>33</v>
      </c>
    </row>
    <row r="41" spans="1:1" ht="17.25" customHeight="1">
      <c r="A41" s="86" t="s">
        <v>34</v>
      </c>
    </row>
    <row r="42" spans="1:1" ht="17.25" customHeight="1">
      <c r="A42" s="82" t="s">
        <v>35</v>
      </c>
    </row>
    <row r="43" spans="1:1" ht="17.25" customHeight="1">
      <c r="A43" s="83" t="s">
        <v>36</v>
      </c>
    </row>
    <row r="44" spans="1:1" ht="32.25" customHeight="1">
      <c r="A44" s="83" t="s">
        <v>37</v>
      </c>
    </row>
    <row r="45" spans="1:1" ht="32.25" customHeight="1">
      <c r="A45" s="83" t="s">
        <v>38</v>
      </c>
    </row>
    <row r="46" spans="1:1" ht="17.25" customHeight="1">
      <c r="A46" s="84" t="s">
        <v>39</v>
      </c>
    </row>
    <row r="47" spans="1:1" ht="32.25" customHeight="1">
      <c r="A47" s="80" t="s">
        <v>40</v>
      </c>
    </row>
    <row r="48" spans="1:1" ht="32.25" customHeight="1">
      <c r="A48" s="80" t="s">
        <v>41</v>
      </c>
    </row>
    <row r="49" spans="1:1" ht="32.25" customHeight="1">
      <c r="A49" s="83" t="s">
        <v>42</v>
      </c>
    </row>
    <row r="50" spans="1:1" ht="17.25" customHeight="1">
      <c r="A50" s="83" t="s">
        <v>43</v>
      </c>
    </row>
    <row r="51" spans="1:1" ht="17.25" customHeight="1">
      <c r="A51" s="83" t="s">
        <v>44</v>
      </c>
    </row>
    <row r="52" spans="1:1" ht="17.25" customHeight="1">
      <c r="A52" s="83"/>
    </row>
    <row r="53" spans="1:1" ht="22.5" customHeight="1">
      <c r="A53" s="73" t="s">
        <v>45</v>
      </c>
    </row>
    <row r="54" spans="1:1" ht="32.25" customHeight="1">
      <c r="A54" s="154" t="s">
        <v>46</v>
      </c>
    </row>
    <row r="55" spans="1:1" ht="17.25" customHeight="1">
      <c r="A55" s="85" t="s">
        <v>47</v>
      </c>
    </row>
    <row r="56" spans="1:1" ht="17.25" customHeight="1">
      <c r="A56" s="86" t="s">
        <v>48</v>
      </c>
    </row>
    <row r="57" spans="1:1" ht="17.25" customHeight="1">
      <c r="A57" s="106" t="s">
        <v>49</v>
      </c>
    </row>
    <row r="58" spans="1:1" ht="17.25" customHeight="1">
      <c r="A58" s="87" t="s">
        <v>50</v>
      </c>
    </row>
    <row r="59" spans="1:1"/>
    <row r="60" spans="1:1" hidden="1"/>
    <row r="61" spans="1:1" hidden="1">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zoomScaleNormal="100" workbookViewId="0">
      <selection activeCell="B8" sqref="B8:F8"/>
    </sheetView>
  </sheetViews>
  <sheetFormatPr defaultColWidth="0" defaultRowHeight="12.75" zeroHeight="1"/>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c r="A1" s="184" t="s">
        <v>51</v>
      </c>
      <c r="B1" s="184"/>
      <c r="C1" s="184"/>
      <c r="D1" s="184"/>
      <c r="E1" s="184"/>
      <c r="F1" s="184"/>
      <c r="G1" s="48"/>
      <c r="H1" s="48"/>
      <c r="I1" s="48"/>
      <c r="J1" s="48"/>
      <c r="K1" s="48"/>
    </row>
    <row r="2" spans="1:11" ht="21" customHeight="1">
      <c r="A2" s="4" t="s">
        <v>52</v>
      </c>
      <c r="B2" s="185" t="s">
        <v>53</v>
      </c>
      <c r="C2" s="185"/>
      <c r="D2" s="185"/>
      <c r="E2" s="185"/>
      <c r="F2" s="185"/>
      <c r="G2" s="48"/>
      <c r="H2" s="48"/>
      <c r="I2" s="48"/>
      <c r="J2" s="48"/>
      <c r="K2" s="48"/>
    </row>
    <row r="3" spans="1:11" ht="21" customHeight="1">
      <c r="A3" s="4" t="s">
        <v>54</v>
      </c>
      <c r="B3" s="185" t="s">
        <v>55</v>
      </c>
      <c r="C3" s="185"/>
      <c r="D3" s="185"/>
      <c r="E3" s="185"/>
      <c r="F3" s="185"/>
      <c r="G3" s="48"/>
      <c r="H3" s="48"/>
      <c r="I3" s="48"/>
      <c r="J3" s="48"/>
      <c r="K3" s="48"/>
    </row>
    <row r="4" spans="1:11" ht="21" customHeight="1">
      <c r="A4" s="4" t="s">
        <v>56</v>
      </c>
      <c r="B4" s="186">
        <v>43647</v>
      </c>
      <c r="C4" s="186"/>
      <c r="D4" s="186"/>
      <c r="E4" s="186"/>
      <c r="F4" s="186"/>
      <c r="G4" s="48"/>
      <c r="H4" s="48"/>
      <c r="I4" s="48"/>
      <c r="J4" s="48"/>
      <c r="K4" s="48"/>
    </row>
    <row r="5" spans="1:11" ht="21" customHeight="1">
      <c r="A5" s="4" t="s">
        <v>57</v>
      </c>
      <c r="B5" s="186">
        <v>44012</v>
      </c>
      <c r="C5" s="186"/>
      <c r="D5" s="186"/>
      <c r="E5" s="186"/>
      <c r="F5" s="186"/>
      <c r="G5" s="48"/>
      <c r="H5" s="48"/>
      <c r="I5" s="48"/>
      <c r="J5" s="48"/>
      <c r="K5" s="48"/>
    </row>
    <row r="6" spans="1:11" ht="21" customHeight="1">
      <c r="A6" s="4" t="s">
        <v>58</v>
      </c>
      <c r="B6" s="183" t="str">
        <f>IF(AND(Travel!B7&lt;&gt;A30,Hospitality!B7&lt;&gt;A30,'All other expenses'!B7&lt;&gt;A30,'Gifts and benefits'!B7&lt;&gt;A30),A31,IF(AND(Travel!B7=A30,Hospitality!B7=A30,'All other expenses'!B7=A30,'Gifts and benefits'!B7=A30),A33,A32))</f>
        <v>Data and totals checked on all sheets</v>
      </c>
      <c r="C6" s="183"/>
      <c r="D6" s="183"/>
      <c r="E6" s="183"/>
      <c r="F6" s="183"/>
      <c r="G6" s="36"/>
      <c r="H6" s="48"/>
      <c r="I6" s="48"/>
      <c r="J6" s="48"/>
      <c r="K6" s="48"/>
    </row>
    <row r="7" spans="1:11" ht="21" customHeight="1">
      <c r="A7" s="4" t="s">
        <v>59</v>
      </c>
      <c r="B7" s="182" t="s">
        <v>60</v>
      </c>
      <c r="C7" s="182"/>
      <c r="D7" s="182"/>
      <c r="E7" s="182"/>
      <c r="F7" s="182"/>
      <c r="G7" s="36"/>
      <c r="H7" s="48"/>
      <c r="I7" s="48"/>
      <c r="J7" s="48"/>
      <c r="K7" s="48"/>
    </row>
    <row r="8" spans="1:11" ht="21" customHeight="1">
      <c r="A8" s="4" t="s">
        <v>61</v>
      </c>
      <c r="B8" s="182" t="s">
        <v>62</v>
      </c>
      <c r="C8" s="182"/>
      <c r="D8" s="182"/>
      <c r="E8" s="182"/>
      <c r="F8" s="182"/>
      <c r="G8" s="36"/>
      <c r="H8" s="48"/>
      <c r="I8" s="48"/>
      <c r="J8" s="48"/>
      <c r="K8" s="48"/>
    </row>
    <row r="9" spans="1:11" ht="66.75" customHeight="1">
      <c r="A9" s="181" t="s">
        <v>63</v>
      </c>
      <c r="B9" s="181"/>
      <c r="C9" s="181"/>
      <c r="D9" s="181"/>
      <c r="E9" s="181"/>
      <c r="F9" s="181"/>
      <c r="G9" s="36"/>
      <c r="H9" s="48"/>
      <c r="I9" s="48"/>
      <c r="J9" s="48"/>
      <c r="K9" s="48"/>
    </row>
    <row r="10" spans="1:11" s="153" customFormat="1" ht="36" customHeight="1">
      <c r="A10" s="147" t="s">
        <v>64</v>
      </c>
      <c r="B10" s="148" t="s">
        <v>65</v>
      </c>
      <c r="C10" s="148" t="s">
        <v>66</v>
      </c>
      <c r="D10" s="149"/>
      <c r="E10" s="150" t="s">
        <v>29</v>
      </c>
      <c r="F10" s="151" t="s">
        <v>67</v>
      </c>
      <c r="G10" s="152"/>
      <c r="H10" s="152"/>
      <c r="I10" s="152"/>
      <c r="J10" s="152"/>
      <c r="K10" s="152"/>
    </row>
    <row r="11" spans="1:11" ht="27.75" customHeight="1">
      <c r="A11" s="11" t="s">
        <v>68</v>
      </c>
      <c r="B11" s="99">
        <f>B15+B16+B17</f>
        <v>9147.5</v>
      </c>
      <c r="C11" s="107" t="str">
        <f>IF(Travel!B6="",A34,Travel!B6)</f>
        <v>Figures include GST (where applicable)</v>
      </c>
      <c r="D11" s="8"/>
      <c r="E11" s="11" t="s">
        <v>69</v>
      </c>
      <c r="F11" s="58">
        <f>'Gifts and benefits'!C15</f>
        <v>1</v>
      </c>
      <c r="G11" s="49"/>
      <c r="H11" s="49"/>
      <c r="I11" s="49"/>
      <c r="J11" s="49"/>
      <c r="K11" s="49"/>
    </row>
    <row r="12" spans="1:11" ht="27.75" customHeight="1">
      <c r="A12" s="11" t="s">
        <v>24</v>
      </c>
      <c r="B12" s="99">
        <f>Hospitality!B15</f>
        <v>0</v>
      </c>
      <c r="C12" s="107" t="str">
        <f>IF(Hospitality!B6="",A34,Hospitality!B6)</f>
        <v>Figures include GST (where applicable)</v>
      </c>
      <c r="D12" s="8"/>
      <c r="E12" s="11" t="s">
        <v>70</v>
      </c>
      <c r="F12" s="58">
        <f>'Gifts and benefits'!C16</f>
        <v>1</v>
      </c>
      <c r="G12" s="49"/>
      <c r="H12" s="49"/>
      <c r="I12" s="49"/>
      <c r="J12" s="49"/>
      <c r="K12" s="49"/>
    </row>
    <row r="13" spans="1:11" ht="27.75" customHeight="1">
      <c r="A13" s="11" t="s">
        <v>71</v>
      </c>
      <c r="B13" s="99">
        <f>'All other expenses'!B16</f>
        <v>1119.2</v>
      </c>
      <c r="C13" s="107" t="str">
        <f>IF('All other expenses'!B6="",A34,'All other expenses'!B6)</f>
        <v>Figures include GST (where applicable)</v>
      </c>
      <c r="D13" s="8"/>
      <c r="E13" s="11" t="s">
        <v>72</v>
      </c>
      <c r="F13" s="58">
        <f>'Gifts and benefits'!C17</f>
        <v>0</v>
      </c>
      <c r="G13" s="48"/>
      <c r="H13" s="48"/>
      <c r="I13" s="48"/>
      <c r="J13" s="48"/>
      <c r="K13" s="48"/>
    </row>
    <row r="14" spans="1:11" ht="12.75" customHeight="1">
      <c r="A14" s="10"/>
      <c r="B14" s="100"/>
      <c r="C14" s="108"/>
      <c r="D14" s="59"/>
      <c r="E14" s="8"/>
      <c r="F14" s="60"/>
      <c r="G14" s="28"/>
      <c r="H14" s="28"/>
      <c r="I14" s="28"/>
      <c r="J14" s="28"/>
      <c r="K14" s="28"/>
    </row>
    <row r="15" spans="1:11" ht="27.75" customHeight="1">
      <c r="A15" s="12" t="s">
        <v>73</v>
      </c>
      <c r="B15" s="101">
        <f>Travel!B16</f>
        <v>0</v>
      </c>
      <c r="C15" s="109" t="str">
        <f>C11</f>
        <v>Figures include GST (where applicable)</v>
      </c>
      <c r="D15" s="8"/>
      <c r="E15" s="8"/>
      <c r="F15" s="60"/>
      <c r="G15" s="48"/>
      <c r="H15" s="48"/>
      <c r="I15" s="48"/>
      <c r="J15" s="48"/>
      <c r="K15" s="48"/>
    </row>
    <row r="16" spans="1:11" ht="27.75" customHeight="1">
      <c r="A16" s="12" t="s">
        <v>74</v>
      </c>
      <c r="B16" s="101">
        <f>Travel!B79</f>
        <v>9111.7999999999993</v>
      </c>
      <c r="C16" s="109" t="str">
        <f>C11</f>
        <v>Figures include GST (where applicable)</v>
      </c>
      <c r="D16" s="61"/>
      <c r="E16" s="8"/>
      <c r="F16" s="62"/>
      <c r="G16" s="48"/>
      <c r="H16" s="48"/>
      <c r="I16" s="48"/>
      <c r="J16" s="48"/>
      <c r="K16" s="48"/>
    </row>
    <row r="17" spans="1:11" ht="27.75" customHeight="1">
      <c r="A17" s="12" t="s">
        <v>75</v>
      </c>
      <c r="B17" s="101">
        <f>Travel!B88</f>
        <v>35.700000000000003</v>
      </c>
      <c r="C17" s="109" t="str">
        <f>C11</f>
        <v>Figures include GST (where applicable)</v>
      </c>
      <c r="D17" s="8"/>
      <c r="E17" s="8"/>
      <c r="F17" s="62"/>
      <c r="G17" s="48"/>
      <c r="H17" s="48"/>
      <c r="I17" s="48"/>
      <c r="J17" s="48"/>
      <c r="K17" s="48"/>
    </row>
    <row r="18" spans="1:11" ht="27.75" customHeight="1">
      <c r="A18" s="29"/>
      <c r="B18" s="24"/>
      <c r="C18" s="29"/>
      <c r="D18" s="7"/>
      <c r="E18" s="7"/>
      <c r="F18" s="63"/>
      <c r="G18" s="64"/>
      <c r="H18" s="64"/>
      <c r="I18" s="64"/>
      <c r="J18" s="64"/>
      <c r="K18" s="64"/>
    </row>
    <row r="19" spans="1:11">
      <c r="A19" s="54" t="s">
        <v>76</v>
      </c>
      <c r="B19" s="27"/>
      <c r="C19" s="28"/>
      <c r="D19" s="29"/>
      <c r="E19" s="29"/>
      <c r="F19" s="29"/>
      <c r="G19" s="29"/>
      <c r="H19" s="29"/>
      <c r="I19" s="29"/>
      <c r="J19" s="29"/>
      <c r="K19" s="29"/>
    </row>
    <row r="20" spans="1:11">
      <c r="A20" s="25" t="s">
        <v>77</v>
      </c>
      <c r="B20" s="55"/>
      <c r="C20" s="55"/>
      <c r="D20" s="28"/>
      <c r="E20" s="28"/>
      <c r="F20" s="28"/>
      <c r="G20" s="29"/>
      <c r="H20" s="29"/>
      <c r="I20" s="29"/>
      <c r="J20" s="29"/>
      <c r="K20" s="29"/>
    </row>
    <row r="21" spans="1:11" ht="12.6" customHeight="1">
      <c r="A21" s="25" t="s">
        <v>78</v>
      </c>
      <c r="B21" s="55"/>
      <c r="C21" s="55"/>
      <c r="D21" s="22"/>
      <c r="E21" s="29"/>
      <c r="F21" s="29"/>
      <c r="G21" s="29"/>
      <c r="H21" s="29"/>
      <c r="I21" s="29"/>
      <c r="J21" s="29"/>
      <c r="K21" s="29"/>
    </row>
    <row r="22" spans="1:11" ht="12.6" customHeight="1">
      <c r="A22" s="25" t="s">
        <v>79</v>
      </c>
      <c r="B22" s="55"/>
      <c r="C22" s="55"/>
      <c r="D22" s="22"/>
      <c r="E22" s="29"/>
      <c r="F22" s="29"/>
      <c r="G22" s="29"/>
      <c r="H22" s="29"/>
      <c r="I22" s="29"/>
      <c r="J22" s="29"/>
      <c r="K22" s="29"/>
    </row>
    <row r="23" spans="1:11" ht="12.6" customHeight="1">
      <c r="A23" s="25" t="s">
        <v>80</v>
      </c>
      <c r="B23" s="55"/>
      <c r="C23" s="55"/>
      <c r="D23" s="22"/>
      <c r="E23" s="29"/>
      <c r="F23" s="29"/>
      <c r="G23" s="29"/>
      <c r="H23" s="29"/>
      <c r="I23" s="29"/>
      <c r="J23" s="29"/>
      <c r="K23" s="29"/>
    </row>
    <row r="24" spans="1:11">
      <c r="A24" s="42"/>
      <c r="B24" s="29"/>
      <c r="C24" s="29"/>
      <c r="D24" s="29"/>
      <c r="E24" s="29"/>
      <c r="F24" s="48"/>
      <c r="G24" s="48"/>
      <c r="H24" s="48"/>
      <c r="I24" s="48"/>
      <c r="J24" s="48"/>
      <c r="K24" s="48"/>
    </row>
    <row r="25" spans="1:11" hidden="1">
      <c r="A25" s="15" t="s">
        <v>81</v>
      </c>
      <c r="B25" s="16"/>
      <c r="C25" s="16"/>
      <c r="D25" s="16"/>
      <c r="E25" s="16"/>
      <c r="F25" s="16"/>
      <c r="G25" s="48"/>
      <c r="H25" s="48"/>
      <c r="I25" s="48"/>
      <c r="J25" s="48"/>
      <c r="K25" s="48"/>
    </row>
    <row r="26" spans="1:11" ht="12.75" hidden="1" customHeight="1">
      <c r="A26" s="14" t="s">
        <v>82</v>
      </c>
      <c r="B26" s="6"/>
      <c r="C26" s="6"/>
      <c r="D26" s="14"/>
      <c r="E26" s="14"/>
      <c r="F26" s="14"/>
      <c r="G26" s="48"/>
      <c r="H26" s="48"/>
      <c r="I26" s="48"/>
      <c r="J26" s="48"/>
      <c r="K26" s="48"/>
    </row>
    <row r="27" spans="1:11" hidden="1">
      <c r="A27" s="13" t="s">
        <v>83</v>
      </c>
      <c r="B27" s="13"/>
      <c r="C27" s="13"/>
      <c r="D27" s="13"/>
      <c r="E27" s="13"/>
      <c r="F27" s="13"/>
      <c r="G27" s="48"/>
      <c r="H27" s="48"/>
      <c r="I27" s="48"/>
      <c r="J27" s="48"/>
      <c r="K27" s="48"/>
    </row>
    <row r="28" spans="1:11" hidden="1">
      <c r="A28" s="13" t="s">
        <v>84</v>
      </c>
      <c r="B28" s="13"/>
      <c r="C28" s="13"/>
      <c r="D28" s="13"/>
      <c r="E28" s="13"/>
      <c r="F28" s="13"/>
      <c r="G28" s="48"/>
      <c r="H28" s="48"/>
      <c r="I28" s="48"/>
      <c r="J28" s="48"/>
      <c r="K28" s="48"/>
    </row>
    <row r="29" spans="1:11" hidden="1">
      <c r="A29" s="14" t="s">
        <v>85</v>
      </c>
      <c r="B29" s="14"/>
      <c r="C29" s="14"/>
      <c r="D29" s="14"/>
      <c r="E29" s="14"/>
      <c r="F29" s="14"/>
      <c r="G29" s="48"/>
      <c r="H29" s="48"/>
      <c r="I29" s="48"/>
      <c r="J29" s="48"/>
      <c r="K29" s="48"/>
    </row>
    <row r="30" spans="1:11" hidden="1">
      <c r="A30" s="14" t="s">
        <v>86</v>
      </c>
      <c r="B30" s="14"/>
      <c r="C30" s="14"/>
      <c r="D30" s="14"/>
      <c r="E30" s="14"/>
      <c r="F30" s="14"/>
      <c r="G30" s="48"/>
      <c r="H30" s="48"/>
      <c r="I30" s="48"/>
      <c r="J30" s="48"/>
      <c r="K30" s="48"/>
    </row>
    <row r="31" spans="1:11" hidden="1">
      <c r="A31" s="13" t="s">
        <v>87</v>
      </c>
      <c r="B31" s="13"/>
      <c r="C31" s="13"/>
      <c r="D31" s="13"/>
      <c r="E31" s="13"/>
      <c r="F31" s="13"/>
      <c r="G31" s="48"/>
      <c r="H31" s="48"/>
      <c r="I31" s="48"/>
      <c r="J31" s="48"/>
      <c r="K31" s="48"/>
    </row>
    <row r="32" spans="1:11" hidden="1">
      <c r="A32" s="13" t="s">
        <v>88</v>
      </c>
      <c r="B32" s="13"/>
      <c r="C32" s="13"/>
      <c r="D32" s="13"/>
      <c r="E32" s="13"/>
      <c r="F32" s="13"/>
      <c r="G32" s="48"/>
      <c r="H32" s="48"/>
      <c r="I32" s="48"/>
      <c r="J32" s="48"/>
      <c r="K32" s="48"/>
    </row>
    <row r="33" spans="1:11" hidden="1">
      <c r="A33" s="13" t="s">
        <v>89</v>
      </c>
      <c r="B33" s="13"/>
      <c r="C33" s="13"/>
      <c r="D33" s="13"/>
      <c r="E33" s="13"/>
      <c r="F33" s="13"/>
      <c r="G33" s="48"/>
      <c r="H33" s="48"/>
      <c r="I33" s="48"/>
      <c r="J33" s="48"/>
      <c r="K33" s="48"/>
    </row>
    <row r="34" spans="1:11" hidden="1">
      <c r="A34" s="14" t="s">
        <v>90</v>
      </c>
      <c r="B34" s="14"/>
      <c r="C34" s="14"/>
      <c r="D34" s="14"/>
      <c r="E34" s="14"/>
      <c r="F34" s="14"/>
      <c r="G34" s="48"/>
      <c r="H34" s="48"/>
      <c r="I34" s="48"/>
      <c r="J34" s="48"/>
      <c r="K34" s="48"/>
    </row>
    <row r="35" spans="1:11" hidden="1">
      <c r="A35" s="14" t="s">
        <v>91</v>
      </c>
      <c r="B35" s="14"/>
      <c r="C35" s="14"/>
      <c r="D35" s="14"/>
      <c r="E35" s="14"/>
      <c r="F35" s="14"/>
      <c r="G35" s="48"/>
      <c r="H35" s="48"/>
      <c r="I35" s="48"/>
      <c r="J35" s="48"/>
      <c r="K35" s="48"/>
    </row>
    <row r="36" spans="1:11" hidden="1">
      <c r="A36" s="104" t="s">
        <v>92</v>
      </c>
      <c r="B36" s="103"/>
      <c r="C36" s="103"/>
      <c r="D36" s="103"/>
      <c r="E36" s="103"/>
      <c r="F36" s="103"/>
      <c r="G36" s="48"/>
      <c r="H36" s="48"/>
      <c r="I36" s="48"/>
      <c r="J36" s="48"/>
      <c r="K36" s="48"/>
    </row>
    <row r="37" spans="1:11" hidden="1">
      <c r="A37" s="104" t="s">
        <v>60</v>
      </c>
      <c r="B37" s="103"/>
      <c r="C37" s="103"/>
      <c r="D37" s="103"/>
      <c r="E37" s="103"/>
      <c r="F37" s="103"/>
      <c r="G37" s="48"/>
      <c r="H37" s="48"/>
      <c r="I37" s="48"/>
      <c r="J37" s="48"/>
      <c r="K37" s="48"/>
    </row>
    <row r="38" spans="1:11" hidden="1">
      <c r="A38" s="65" t="s">
        <v>93</v>
      </c>
      <c r="B38" s="5"/>
      <c r="C38" s="5"/>
      <c r="D38" s="5"/>
      <c r="E38" s="5"/>
      <c r="F38" s="5"/>
      <c r="G38" s="48"/>
      <c r="H38" s="48"/>
      <c r="I38" s="48"/>
      <c r="J38" s="48"/>
      <c r="K38" s="48"/>
    </row>
    <row r="39" spans="1:11" hidden="1">
      <c r="A39" s="66" t="s">
        <v>94</v>
      </c>
      <c r="B39" s="5"/>
      <c r="C39" s="5"/>
      <c r="D39" s="5"/>
      <c r="E39" s="5"/>
      <c r="F39" s="5"/>
      <c r="G39" s="48"/>
      <c r="H39" s="48"/>
      <c r="I39" s="48"/>
      <c r="J39" s="48"/>
      <c r="K39" s="48"/>
    </row>
    <row r="40" spans="1:11" hidden="1">
      <c r="A40" s="66" t="s">
        <v>95</v>
      </c>
      <c r="B40" s="5"/>
      <c r="C40" s="5"/>
      <c r="D40" s="5"/>
      <c r="E40" s="5"/>
      <c r="F40" s="5"/>
      <c r="G40" s="48"/>
      <c r="H40" s="48"/>
      <c r="I40" s="48"/>
      <c r="J40" s="48"/>
      <c r="K40" s="48"/>
    </row>
    <row r="41" spans="1:11" hidden="1">
      <c r="A41" s="66" t="s">
        <v>96</v>
      </c>
      <c r="B41" s="5"/>
      <c r="C41" s="5"/>
      <c r="D41" s="5"/>
      <c r="E41" s="5"/>
      <c r="F41" s="5"/>
      <c r="G41" s="48"/>
      <c r="H41" s="48"/>
      <c r="I41" s="48"/>
      <c r="J41" s="48"/>
      <c r="K41" s="48"/>
    </row>
    <row r="42" spans="1:11" hidden="1">
      <c r="A42" s="66" t="s">
        <v>97</v>
      </c>
      <c r="B42" s="5"/>
      <c r="C42" s="5"/>
      <c r="D42" s="5"/>
      <c r="E42" s="5"/>
      <c r="F42" s="5"/>
      <c r="G42" s="48"/>
      <c r="H42" s="48"/>
      <c r="I42" s="48"/>
      <c r="J42" s="48"/>
      <c r="K42" s="48"/>
    </row>
    <row r="43" spans="1:11" hidden="1">
      <c r="A43" s="66" t="s">
        <v>98</v>
      </c>
      <c r="B43" s="5"/>
      <c r="C43" s="5"/>
      <c r="D43" s="5"/>
      <c r="E43" s="5"/>
      <c r="F43" s="5"/>
      <c r="G43" s="48"/>
      <c r="H43" s="48"/>
      <c r="I43" s="48"/>
      <c r="J43" s="48"/>
      <c r="K43" s="48"/>
    </row>
    <row r="44" spans="1:11" hidden="1">
      <c r="A44" s="105" t="s">
        <v>99</v>
      </c>
      <c r="B44" s="103"/>
      <c r="C44" s="103"/>
      <c r="D44" s="103"/>
      <c r="E44" s="103"/>
      <c r="F44" s="103"/>
      <c r="G44" s="48"/>
      <c r="H44" s="48"/>
      <c r="I44" s="48"/>
      <c r="J44" s="48"/>
      <c r="K44" s="48"/>
    </row>
    <row r="45" spans="1:11" hidden="1">
      <c r="A45" s="103" t="s">
        <v>100</v>
      </c>
      <c r="B45" s="103"/>
      <c r="C45" s="103"/>
      <c r="D45" s="103"/>
      <c r="E45" s="103"/>
      <c r="F45" s="103"/>
      <c r="G45" s="48"/>
      <c r="H45" s="48"/>
      <c r="I45" s="48"/>
      <c r="J45" s="48"/>
      <c r="K45" s="48"/>
    </row>
    <row r="46" spans="1:11" hidden="1">
      <c r="A46" s="67">
        <v>-20000</v>
      </c>
      <c r="B46" s="5"/>
      <c r="C46" s="5"/>
      <c r="D46" s="5"/>
      <c r="E46" s="5"/>
      <c r="F46" s="5"/>
      <c r="G46" s="48"/>
      <c r="H46" s="48"/>
      <c r="I46" s="48"/>
      <c r="J46" s="48"/>
      <c r="K46" s="48"/>
    </row>
    <row r="47" spans="1:11" ht="25.5" hidden="1">
      <c r="A47" s="141" t="s">
        <v>101</v>
      </c>
      <c r="B47" s="103"/>
      <c r="C47" s="103"/>
      <c r="D47" s="103"/>
      <c r="E47" s="103"/>
      <c r="F47" s="103"/>
      <c r="G47" s="48"/>
      <c r="H47" s="48"/>
      <c r="I47" s="48"/>
      <c r="J47" s="48"/>
      <c r="K47" s="48"/>
    </row>
    <row r="48" spans="1:11" ht="25.5" hidden="1">
      <c r="A48" s="141" t="s">
        <v>102</v>
      </c>
      <c r="B48" s="103"/>
      <c r="C48" s="103"/>
      <c r="D48" s="103"/>
      <c r="E48" s="103"/>
      <c r="F48" s="103"/>
      <c r="G48" s="48"/>
      <c r="H48" s="48"/>
      <c r="I48" s="48"/>
      <c r="J48" s="48"/>
      <c r="K48" s="48"/>
    </row>
    <row r="49" spans="1:11" ht="25.5" hidden="1">
      <c r="A49" s="142" t="s">
        <v>103</v>
      </c>
      <c r="B49" s="5"/>
      <c r="C49" s="5"/>
      <c r="D49" s="5"/>
      <c r="E49" s="5"/>
      <c r="F49" s="5"/>
      <c r="G49" s="48"/>
      <c r="H49" s="48"/>
      <c r="I49" s="48"/>
      <c r="J49" s="48"/>
      <c r="K49" s="48"/>
    </row>
    <row r="50" spans="1:11" ht="25.5" hidden="1">
      <c r="A50" s="142" t="s">
        <v>104</v>
      </c>
      <c r="B50" s="5"/>
      <c r="C50" s="5"/>
      <c r="D50" s="5"/>
      <c r="E50" s="5"/>
      <c r="F50" s="5"/>
      <c r="G50" s="48"/>
      <c r="H50" s="48"/>
      <c r="I50" s="48"/>
      <c r="J50" s="48"/>
      <c r="K50" s="48"/>
    </row>
    <row r="51" spans="1:11" ht="38.25" hidden="1">
      <c r="A51" s="142" t="s">
        <v>105</v>
      </c>
      <c r="B51" s="132"/>
      <c r="C51" s="132"/>
      <c r="D51" s="140"/>
      <c r="E51" s="68"/>
      <c r="F51" s="68"/>
      <c r="G51" s="48"/>
      <c r="H51" s="48"/>
      <c r="I51" s="48"/>
      <c r="J51" s="48"/>
      <c r="K51" s="48"/>
    </row>
    <row r="52" spans="1:11" hidden="1">
      <c r="A52" s="137" t="s">
        <v>106</v>
      </c>
      <c r="B52" s="138"/>
      <c r="C52" s="138"/>
      <c r="D52" s="131"/>
      <c r="E52" s="69"/>
      <c r="F52" s="69" t="b">
        <v>1</v>
      </c>
      <c r="G52" s="48"/>
      <c r="H52" s="48"/>
      <c r="I52" s="48"/>
      <c r="J52" s="48"/>
      <c r="K52" s="48"/>
    </row>
    <row r="53" spans="1:11" hidden="1">
      <c r="A53" s="139" t="s">
        <v>107</v>
      </c>
      <c r="B53" s="137"/>
      <c r="C53" s="137"/>
      <c r="D53" s="137"/>
      <c r="E53" s="69"/>
      <c r="F53" s="69" t="b">
        <v>0</v>
      </c>
      <c r="G53" s="48"/>
      <c r="H53" s="48"/>
      <c r="I53" s="48"/>
      <c r="J53" s="48"/>
      <c r="K53" s="48"/>
    </row>
    <row r="54" spans="1:11" hidden="1">
      <c r="A54" s="143"/>
      <c r="B54" s="133">
        <f>COUNT(Travel!B12:B15)</f>
        <v>0</v>
      </c>
      <c r="C54" s="133"/>
      <c r="D54" s="133">
        <f>COUNTIF(Travel!D12:D15,"*")</f>
        <v>0</v>
      </c>
      <c r="E54" s="134"/>
      <c r="F54" s="134" t="b">
        <f>MIN(B54,D54)=MAX(B54,D54)</f>
        <v>1</v>
      </c>
      <c r="G54" s="48"/>
      <c r="H54" s="48"/>
      <c r="I54" s="48"/>
      <c r="J54" s="48"/>
      <c r="K54" s="48"/>
    </row>
    <row r="55" spans="1:11" hidden="1">
      <c r="A55" s="143" t="s">
        <v>108</v>
      </c>
      <c r="B55" s="133">
        <f>COUNT(Travel!B20:B78)</f>
        <v>56</v>
      </c>
      <c r="C55" s="133"/>
      <c r="D55" s="133">
        <f>COUNTIF(Travel!D20:D78,"*")</f>
        <v>56</v>
      </c>
      <c r="E55" s="134"/>
      <c r="F55" s="134" t="b">
        <f>MIN(B55,D55)=MAX(B55,D55)</f>
        <v>1</v>
      </c>
    </row>
    <row r="56" spans="1:11" hidden="1">
      <c r="A56" s="144"/>
      <c r="B56" s="133">
        <f>COUNT(Travel!B83:B87)</f>
        <v>2</v>
      </c>
      <c r="C56" s="133"/>
      <c r="D56" s="133">
        <f>COUNTIF(Travel!D83:D87,"*")</f>
        <v>2</v>
      </c>
      <c r="E56" s="134"/>
      <c r="F56" s="134" t="b">
        <f>MIN(B56,D56)=MAX(B56,D56)</f>
        <v>1</v>
      </c>
    </row>
    <row r="57" spans="1:11" hidden="1">
      <c r="A57" s="145" t="s">
        <v>109</v>
      </c>
      <c r="B57" s="135">
        <f>COUNT(Hospitality!B11:B14)</f>
        <v>0</v>
      </c>
      <c r="C57" s="135"/>
      <c r="D57" s="135">
        <f>COUNTIF(Hospitality!D11:D14,"*")</f>
        <v>0</v>
      </c>
      <c r="E57" s="136"/>
      <c r="F57" s="136" t="b">
        <f>MIN(B57,D57)=MAX(B57,D57)</f>
        <v>1</v>
      </c>
    </row>
    <row r="58" spans="1:11" hidden="1">
      <c r="A58" s="146" t="s">
        <v>110</v>
      </c>
      <c r="B58" s="134">
        <f>COUNT('All other expenses'!B11:B15)</f>
        <v>2</v>
      </c>
      <c r="C58" s="134"/>
      <c r="D58" s="134">
        <f>COUNTIF('All other expenses'!D11:D15,"*")</f>
        <v>2</v>
      </c>
      <c r="E58" s="134"/>
      <c r="F58" s="134" t="b">
        <f>MIN(B58,D58)=MAX(B58,D58)</f>
        <v>1</v>
      </c>
    </row>
    <row r="59" spans="1:11" hidden="1">
      <c r="A59" s="145" t="s">
        <v>111</v>
      </c>
      <c r="B59" s="135">
        <f>COUNTIF('Gifts and benefits'!B11:B14,"*")</f>
        <v>1</v>
      </c>
      <c r="C59" s="135">
        <f>COUNTIF('Gifts and benefits'!C11:C14,"*")</f>
        <v>1</v>
      </c>
      <c r="D59" s="135"/>
      <c r="E59" s="135">
        <f>COUNTA('Gifts and benefits'!E11:E14)</f>
        <v>1</v>
      </c>
      <c r="F59" s="136" t="b">
        <f>MIN(B59,C59,E59)=MAX(B59,C59,E59)</f>
        <v>1</v>
      </c>
    </row>
    <row r="60" spans="1:11"/>
    <row r="61" spans="1:11" hidden="1"/>
    <row r="62" spans="1:11" hidden="1"/>
    <row r="63" spans="1:11" hidden="1"/>
    <row r="64" spans="1:11" hidden="1"/>
    <row r="65" hidden="1"/>
    <row r="66" hidden="1"/>
    <row r="67" hidden="1"/>
    <row r="68" hidden="1"/>
    <row r="69" hidden="1"/>
    <row r="70" hidden="1"/>
    <row r="71" hidden="1"/>
    <row r="72" hidden="1"/>
    <row r="73" hidden="1"/>
    <row r="74" hidden="1"/>
    <row r="75" hidden="1"/>
    <row r="76" hidden="1"/>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8"/>
  <sheetViews>
    <sheetView zoomScaleNormal="100" workbookViewId="0">
      <selection activeCell="F14" sqref="F14"/>
    </sheetView>
  </sheetViews>
  <sheetFormatPr defaultColWidth="0" defaultRowHeight="12.75" zeroHeight="1"/>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c r="A1" s="184" t="s">
        <v>112</v>
      </c>
      <c r="B1" s="184"/>
      <c r="C1" s="184"/>
      <c r="D1" s="184"/>
      <c r="E1" s="184"/>
      <c r="F1" s="48"/>
    </row>
    <row r="2" spans="1:6" ht="21" customHeight="1">
      <c r="A2" s="4" t="s">
        <v>52</v>
      </c>
      <c r="B2" s="187" t="str">
        <f>'Summary and sign-off'!B2:F2</f>
        <v>NZ Walking Access Commission</v>
      </c>
      <c r="C2" s="187"/>
      <c r="D2" s="187"/>
      <c r="E2" s="187"/>
      <c r="F2" s="48"/>
    </row>
    <row r="3" spans="1:6" ht="21" customHeight="1">
      <c r="A3" s="4" t="s">
        <v>113</v>
      </c>
      <c r="B3" s="187" t="str">
        <f>'Summary and sign-off'!B3:F3</f>
        <v>Ric Cullinane</v>
      </c>
      <c r="C3" s="187"/>
      <c r="D3" s="187"/>
      <c r="E3" s="187"/>
      <c r="F3" s="48"/>
    </row>
    <row r="4" spans="1:6" ht="21" customHeight="1">
      <c r="A4" s="4" t="s">
        <v>114</v>
      </c>
      <c r="B4" s="187">
        <f>'Summary and sign-off'!B4:F4</f>
        <v>43647</v>
      </c>
      <c r="C4" s="187"/>
      <c r="D4" s="187"/>
      <c r="E4" s="187"/>
      <c r="F4" s="48"/>
    </row>
    <row r="5" spans="1:6" ht="21" customHeight="1">
      <c r="A5" s="4" t="s">
        <v>115</v>
      </c>
      <c r="B5" s="187">
        <f>'Summary and sign-off'!B5:F5</f>
        <v>44012</v>
      </c>
      <c r="C5" s="187"/>
      <c r="D5" s="187"/>
      <c r="E5" s="187"/>
      <c r="F5" s="48"/>
    </row>
    <row r="6" spans="1:6" ht="21" customHeight="1">
      <c r="A6" s="4" t="s">
        <v>116</v>
      </c>
      <c r="B6" s="182" t="s">
        <v>83</v>
      </c>
      <c r="C6" s="182"/>
      <c r="D6" s="182"/>
      <c r="E6" s="182"/>
      <c r="F6" s="48"/>
    </row>
    <row r="7" spans="1:6" ht="21" customHeight="1">
      <c r="A7" s="4" t="s">
        <v>58</v>
      </c>
      <c r="B7" s="182" t="s">
        <v>86</v>
      </c>
      <c r="C7" s="182"/>
      <c r="D7" s="182"/>
      <c r="E7" s="182"/>
      <c r="F7" s="48"/>
    </row>
    <row r="8" spans="1:6" ht="36" customHeight="1">
      <c r="A8" s="190" t="s">
        <v>117</v>
      </c>
      <c r="B8" s="191"/>
      <c r="C8" s="191"/>
      <c r="D8" s="191"/>
      <c r="E8" s="191"/>
      <c r="F8" s="24"/>
    </row>
    <row r="9" spans="1:6" ht="36" customHeight="1">
      <c r="A9" s="192" t="s">
        <v>118</v>
      </c>
      <c r="B9" s="193"/>
      <c r="C9" s="193"/>
      <c r="D9" s="193"/>
      <c r="E9" s="193"/>
      <c r="F9" s="24"/>
    </row>
    <row r="10" spans="1:6" ht="24.75" customHeight="1">
      <c r="A10" s="189" t="s">
        <v>119</v>
      </c>
      <c r="B10" s="194"/>
      <c r="C10" s="189"/>
      <c r="D10" s="189"/>
      <c r="E10" s="189"/>
      <c r="F10" s="49"/>
    </row>
    <row r="11" spans="1:6" ht="27" customHeight="1">
      <c r="A11" s="37" t="s">
        <v>120</v>
      </c>
      <c r="B11" s="37" t="s">
        <v>121</v>
      </c>
      <c r="C11" s="37" t="s">
        <v>122</v>
      </c>
      <c r="D11" s="37" t="s">
        <v>123</v>
      </c>
      <c r="E11" s="37" t="s">
        <v>124</v>
      </c>
      <c r="F11" s="50"/>
    </row>
    <row r="12" spans="1:6" s="89" customFormat="1" hidden="1">
      <c r="A12" s="114"/>
      <c r="B12" s="111"/>
      <c r="C12" s="112"/>
      <c r="D12" s="112"/>
      <c r="E12" s="113"/>
      <c r="F12" s="1"/>
    </row>
    <row r="13" spans="1:6" s="89" customFormat="1">
      <c r="A13" s="114"/>
      <c r="B13" s="111"/>
      <c r="C13" s="112"/>
      <c r="D13" s="112"/>
      <c r="E13" s="113"/>
      <c r="F13" s="1"/>
    </row>
    <row r="14" spans="1:6" s="89" customFormat="1">
      <c r="A14" s="176" t="s">
        <v>125</v>
      </c>
      <c r="B14" s="111"/>
      <c r="C14" s="112"/>
      <c r="D14" s="112"/>
      <c r="E14" s="113"/>
      <c r="F14" s="1"/>
    </row>
    <row r="15" spans="1:6" s="89" customFormat="1" hidden="1">
      <c r="A15" s="124"/>
      <c r="B15" s="125"/>
      <c r="C15" s="126"/>
      <c r="D15" s="126"/>
      <c r="E15" s="127"/>
      <c r="F15" s="1"/>
    </row>
    <row r="16" spans="1:6" ht="19.5" customHeight="1">
      <c r="A16" s="128" t="s">
        <v>126</v>
      </c>
      <c r="B16" s="129">
        <f>SUM(B12:B15)</f>
        <v>0</v>
      </c>
      <c r="C16" s="180" t="str">
        <f>IF(SUBTOTAL(3,B12:B15)=SUBTOTAL(103,B12:B15),'Summary and sign-off'!$A$47,'Summary and sign-off'!$A$48)</f>
        <v>Check - there are no hidden rows with data</v>
      </c>
      <c r="D16" s="188" t="str">
        <f>IF('Summary and sign-off'!F54='Summary and sign-off'!F53,'Summary and sign-off'!A50,'Summary and sign-off'!A49)</f>
        <v>Check - each entry provides sufficient information</v>
      </c>
      <c r="E16" s="188"/>
      <c r="F16" s="48"/>
    </row>
    <row r="17" spans="1:6" ht="10.5" customHeight="1">
      <c r="A17" s="29"/>
      <c r="B17" s="24"/>
      <c r="C17" s="29"/>
      <c r="D17" s="29"/>
      <c r="E17" s="29"/>
      <c r="F17" s="29"/>
    </row>
    <row r="18" spans="1:6" ht="24.75" customHeight="1">
      <c r="A18" s="189" t="s">
        <v>127</v>
      </c>
      <c r="B18" s="189"/>
      <c r="C18" s="189"/>
      <c r="D18" s="189"/>
      <c r="E18" s="189"/>
      <c r="F18" s="49"/>
    </row>
    <row r="19" spans="1:6" ht="27" customHeight="1">
      <c r="A19" s="37" t="s">
        <v>120</v>
      </c>
      <c r="B19" s="37" t="s">
        <v>65</v>
      </c>
      <c r="C19" s="37" t="s">
        <v>128</v>
      </c>
      <c r="D19" s="37" t="s">
        <v>123</v>
      </c>
      <c r="E19" s="37" t="s">
        <v>124</v>
      </c>
      <c r="F19" s="50"/>
    </row>
    <row r="20" spans="1:6" s="89" customFormat="1" hidden="1">
      <c r="A20" s="114"/>
      <c r="B20" s="111"/>
      <c r="C20" s="112"/>
      <c r="D20" s="112"/>
      <c r="E20" s="113"/>
      <c r="F20" s="1"/>
    </row>
    <row r="21" spans="1:6" s="89" customFormat="1">
      <c r="A21" s="155">
        <v>43684</v>
      </c>
      <c r="B21" s="111">
        <v>353.6</v>
      </c>
      <c r="C21" s="156" t="s">
        <v>129</v>
      </c>
      <c r="D21" s="112" t="s">
        <v>130</v>
      </c>
      <c r="E21" s="113" t="s">
        <v>131</v>
      </c>
      <c r="F21" s="1"/>
    </row>
    <row r="22" spans="1:6" s="89" customFormat="1">
      <c r="A22" s="155"/>
      <c r="B22" s="111">
        <v>82</v>
      </c>
      <c r="C22" s="156"/>
      <c r="D22" s="112" t="s">
        <v>132</v>
      </c>
      <c r="E22" s="113"/>
      <c r="F22" s="1"/>
    </row>
    <row r="23" spans="1:6" s="89" customFormat="1">
      <c r="A23" s="155"/>
      <c r="B23" s="111">
        <v>99.99</v>
      </c>
      <c r="C23" s="156"/>
      <c r="D23" s="112" t="s">
        <v>132</v>
      </c>
      <c r="E23" s="113"/>
      <c r="F23" s="1"/>
    </row>
    <row r="24" spans="1:6" s="89" customFormat="1">
      <c r="A24" s="155"/>
      <c r="B24" s="111">
        <v>47.5</v>
      </c>
      <c r="C24" s="156"/>
      <c r="D24" s="112" t="s">
        <v>133</v>
      </c>
      <c r="E24" s="113"/>
      <c r="F24" s="1"/>
    </row>
    <row r="25" spans="1:6" s="89" customFormat="1">
      <c r="A25" s="157"/>
      <c r="B25" s="158">
        <v>14</v>
      </c>
      <c r="C25" s="159"/>
      <c r="D25" s="160" t="s">
        <v>134</v>
      </c>
      <c r="E25" s="161"/>
      <c r="F25" s="1"/>
    </row>
    <row r="26" spans="1:6" s="89" customFormat="1">
      <c r="A26" s="162" t="s">
        <v>135</v>
      </c>
      <c r="B26" s="163">
        <f>493.6+40</f>
        <v>533.6</v>
      </c>
      <c r="C26" s="164" t="s">
        <v>136</v>
      </c>
      <c r="D26" s="165" t="s">
        <v>137</v>
      </c>
      <c r="E26" s="166" t="s">
        <v>138</v>
      </c>
      <c r="F26" s="1"/>
    </row>
    <row r="27" spans="1:6" s="89" customFormat="1">
      <c r="A27" s="155"/>
      <c r="B27" s="111">
        <f>145*4</f>
        <v>580</v>
      </c>
      <c r="C27" s="156"/>
      <c r="D27" s="112" t="s">
        <v>139</v>
      </c>
      <c r="E27" s="113"/>
      <c r="F27" s="1"/>
    </row>
    <row r="28" spans="1:6" s="89" customFormat="1">
      <c r="A28" s="155"/>
      <c r="B28" s="111">
        <v>220</v>
      </c>
      <c r="C28" s="156"/>
      <c r="D28" s="112" t="s">
        <v>140</v>
      </c>
      <c r="E28" s="113"/>
      <c r="F28" s="1"/>
    </row>
    <row r="29" spans="1:6" s="89" customFormat="1">
      <c r="A29" s="155"/>
      <c r="B29" s="111">
        <v>25</v>
      </c>
      <c r="C29" s="156"/>
      <c r="D29" s="112" t="s">
        <v>141</v>
      </c>
      <c r="E29" s="113"/>
      <c r="F29" s="1"/>
    </row>
    <row r="30" spans="1:6" s="89" customFormat="1">
      <c r="A30" s="155"/>
      <c r="B30" s="111">
        <v>47.1</v>
      </c>
      <c r="C30" s="156"/>
      <c r="D30" s="112" t="s">
        <v>142</v>
      </c>
      <c r="E30" s="113"/>
      <c r="F30" s="1"/>
    </row>
    <row r="31" spans="1:6" s="89" customFormat="1">
      <c r="A31" s="155"/>
      <c r="B31" s="111">
        <v>34</v>
      </c>
      <c r="C31" s="156"/>
      <c r="D31" s="112" t="s">
        <v>143</v>
      </c>
      <c r="E31" s="113"/>
      <c r="F31" s="1"/>
    </row>
    <row r="32" spans="1:6" s="89" customFormat="1">
      <c r="A32" s="155"/>
      <c r="B32" s="111">
        <v>9.9700000000000006</v>
      </c>
      <c r="C32" s="156"/>
      <c r="D32" s="112" t="s">
        <v>144</v>
      </c>
      <c r="E32" s="113"/>
      <c r="F32" s="1"/>
    </row>
    <row r="33" spans="1:6" s="89" customFormat="1">
      <c r="A33" s="155"/>
      <c r="B33" s="111">
        <v>17.32</v>
      </c>
      <c r="C33" s="156"/>
      <c r="D33" s="112" t="s">
        <v>145</v>
      </c>
      <c r="E33" s="113"/>
      <c r="F33" s="1"/>
    </row>
    <row r="34" spans="1:6" s="89" customFormat="1">
      <c r="A34" s="167"/>
      <c r="B34" s="125">
        <v>19.5</v>
      </c>
      <c r="C34" s="168"/>
      <c r="D34" s="126" t="s">
        <v>146</v>
      </c>
      <c r="E34" s="127"/>
      <c r="F34" s="1"/>
    </row>
    <row r="35" spans="1:6" s="89" customFormat="1">
      <c r="A35" s="167"/>
      <c r="B35" s="125">
        <v>4.5</v>
      </c>
      <c r="C35" s="168"/>
      <c r="D35" s="126" t="s">
        <v>147</v>
      </c>
      <c r="E35" s="127"/>
      <c r="F35" s="1"/>
    </row>
    <row r="36" spans="1:6" s="89" customFormat="1">
      <c r="A36" s="167"/>
      <c r="B36" s="125">
        <v>26.5</v>
      </c>
      <c r="C36" s="168"/>
      <c r="D36" s="126" t="s">
        <v>144</v>
      </c>
      <c r="E36" s="127"/>
      <c r="F36" s="1"/>
    </row>
    <row r="37" spans="1:6" s="89" customFormat="1">
      <c r="A37" s="167"/>
      <c r="B37" s="125">
        <v>4.5</v>
      </c>
      <c r="C37" s="168"/>
      <c r="D37" s="126" t="s">
        <v>147</v>
      </c>
      <c r="E37" s="127"/>
      <c r="F37" s="1"/>
    </row>
    <row r="38" spans="1:6" s="89" customFormat="1">
      <c r="A38" s="157"/>
      <c r="B38" s="158">
        <v>168</v>
      </c>
      <c r="C38" s="159"/>
      <c r="D38" s="160" t="s">
        <v>133</v>
      </c>
      <c r="E38" s="161"/>
      <c r="F38" s="1"/>
    </row>
    <row r="39" spans="1:6" s="89" customFormat="1">
      <c r="A39" s="162">
        <v>43733</v>
      </c>
      <c r="B39" s="163">
        <v>314</v>
      </c>
      <c r="C39" s="164" t="s">
        <v>148</v>
      </c>
      <c r="D39" s="165" t="s">
        <v>149</v>
      </c>
      <c r="E39" s="166" t="s">
        <v>150</v>
      </c>
      <c r="F39" s="1"/>
    </row>
    <row r="40" spans="1:6" s="89" customFormat="1">
      <c r="A40" s="155"/>
      <c r="B40" s="111">
        <v>125.56</v>
      </c>
      <c r="C40" s="156"/>
      <c r="D40" s="112" t="s">
        <v>151</v>
      </c>
      <c r="E40" s="113"/>
      <c r="F40" s="1"/>
    </row>
    <row r="41" spans="1:6" s="89" customFormat="1">
      <c r="A41" s="155"/>
      <c r="B41" s="111">
        <v>42</v>
      </c>
      <c r="C41" s="156"/>
      <c r="D41" s="112" t="s">
        <v>133</v>
      </c>
      <c r="E41" s="113"/>
      <c r="F41" s="1"/>
    </row>
    <row r="42" spans="1:6" s="89" customFormat="1">
      <c r="A42" s="157"/>
      <c r="B42" s="158">
        <v>100</v>
      </c>
      <c r="C42" s="159"/>
      <c r="D42" s="160" t="s">
        <v>152</v>
      </c>
      <c r="E42" s="161"/>
      <c r="F42" s="1"/>
    </row>
    <row r="43" spans="1:6" s="89" customFormat="1">
      <c r="A43" s="162">
        <v>43788</v>
      </c>
      <c r="B43" s="163">
        <v>405</v>
      </c>
      <c r="C43" s="164" t="s">
        <v>153</v>
      </c>
      <c r="D43" s="165" t="s">
        <v>154</v>
      </c>
      <c r="E43" s="169" t="s">
        <v>155</v>
      </c>
      <c r="F43" s="1"/>
    </row>
    <row r="44" spans="1:6" s="89" customFormat="1">
      <c r="A44" s="162"/>
      <c r="B44" s="163">
        <v>45</v>
      </c>
      <c r="C44" s="164"/>
      <c r="D44" s="165" t="s">
        <v>133</v>
      </c>
      <c r="E44" s="169"/>
      <c r="F44" s="1"/>
    </row>
    <row r="45" spans="1:6" s="89" customFormat="1">
      <c r="A45" s="114"/>
      <c r="B45" s="111">
        <v>13</v>
      </c>
      <c r="C45" s="112"/>
      <c r="D45" s="112" t="s">
        <v>156</v>
      </c>
      <c r="E45" s="113"/>
      <c r="F45" s="1"/>
    </row>
    <row r="46" spans="1:6" s="89" customFormat="1">
      <c r="A46" s="170"/>
      <c r="B46" s="158">
        <v>20.3</v>
      </c>
      <c r="C46" s="160"/>
      <c r="D46" s="160" t="s">
        <v>157</v>
      </c>
      <c r="E46" s="161"/>
      <c r="F46" s="1"/>
    </row>
    <row r="47" spans="1:6" s="89" customFormat="1">
      <c r="A47" s="162" t="s">
        <v>158</v>
      </c>
      <c r="B47" s="163">
        <v>880</v>
      </c>
      <c r="C47" s="164" t="s">
        <v>159</v>
      </c>
      <c r="D47" s="165" t="s">
        <v>160</v>
      </c>
      <c r="E47" s="169" t="s">
        <v>161</v>
      </c>
      <c r="F47" s="1"/>
    </row>
    <row r="48" spans="1:6" s="89" customFormat="1">
      <c r="A48" s="114"/>
      <c r="B48" s="111">
        <v>354.4</v>
      </c>
      <c r="C48" s="112"/>
      <c r="D48" s="112" t="s">
        <v>149</v>
      </c>
      <c r="E48" s="113"/>
      <c r="F48" s="1"/>
    </row>
    <row r="49" spans="1:6" s="89" customFormat="1">
      <c r="A49" s="114"/>
      <c r="B49" s="111">
        <f>170*2</f>
        <v>340</v>
      </c>
      <c r="C49" s="112"/>
      <c r="D49" s="112" t="s">
        <v>162</v>
      </c>
      <c r="E49" s="113"/>
      <c r="F49" s="1"/>
    </row>
    <row r="50" spans="1:6" s="89" customFormat="1">
      <c r="A50" s="114"/>
      <c r="B50" s="111">
        <v>56.61</v>
      </c>
      <c r="C50" s="112"/>
      <c r="D50" s="112" t="s">
        <v>163</v>
      </c>
      <c r="E50" s="113"/>
      <c r="F50" s="1"/>
    </row>
    <row r="51" spans="1:6" s="89" customFormat="1">
      <c r="A51" s="114"/>
      <c r="B51" s="111">
        <v>48.6</v>
      </c>
      <c r="C51" s="112"/>
      <c r="D51" s="112" t="s">
        <v>164</v>
      </c>
      <c r="E51" s="113"/>
      <c r="F51" s="1"/>
    </row>
    <row r="52" spans="1:6" s="89" customFormat="1">
      <c r="A52" s="171"/>
      <c r="B52" s="125">
        <v>65.400000000000006</v>
      </c>
      <c r="C52" s="126"/>
      <c r="D52" s="126" t="s">
        <v>165</v>
      </c>
      <c r="E52" s="127"/>
      <c r="F52" s="1"/>
    </row>
    <row r="53" spans="1:6" s="89" customFormat="1">
      <c r="A53" s="171"/>
      <c r="B53" s="125">
        <v>57.4</v>
      </c>
      <c r="C53" s="126"/>
      <c r="D53" s="126" t="s">
        <v>166</v>
      </c>
      <c r="E53" s="127"/>
      <c r="F53" s="1"/>
    </row>
    <row r="54" spans="1:6" s="89" customFormat="1">
      <c r="A54" s="170"/>
      <c r="B54" s="158">
        <v>38.5</v>
      </c>
      <c r="C54" s="160"/>
      <c r="D54" s="160" t="s">
        <v>165</v>
      </c>
      <c r="E54" s="161"/>
      <c r="F54" s="1"/>
    </row>
    <row r="55" spans="1:6" s="89" customFormat="1">
      <c r="A55" s="162">
        <v>43805</v>
      </c>
      <c r="B55" s="163">
        <v>253.3</v>
      </c>
      <c r="C55" s="164" t="s">
        <v>167</v>
      </c>
      <c r="D55" s="165" t="s">
        <v>168</v>
      </c>
      <c r="E55" s="169" t="s">
        <v>169</v>
      </c>
      <c r="F55" s="1"/>
    </row>
    <row r="56" spans="1:6" s="89" customFormat="1">
      <c r="A56" s="114"/>
      <c r="B56" s="111">
        <v>45</v>
      </c>
      <c r="C56" s="112"/>
      <c r="D56" s="112" t="s">
        <v>133</v>
      </c>
      <c r="E56" s="113"/>
      <c r="F56" s="1"/>
    </row>
    <row r="57" spans="1:6" s="89" customFormat="1">
      <c r="A57" s="170"/>
      <c r="B57" s="158">
        <v>49</v>
      </c>
      <c r="C57" s="160"/>
      <c r="D57" s="160" t="s">
        <v>170</v>
      </c>
      <c r="E57" s="161"/>
      <c r="F57" s="1"/>
    </row>
    <row r="58" spans="1:6" s="89" customFormat="1">
      <c r="A58" s="162">
        <v>43820</v>
      </c>
      <c r="B58" s="163">
        <v>503.4</v>
      </c>
      <c r="C58" s="164" t="s">
        <v>171</v>
      </c>
      <c r="D58" s="165" t="s">
        <v>172</v>
      </c>
      <c r="E58" s="169" t="s">
        <v>173</v>
      </c>
      <c r="F58" s="1"/>
    </row>
    <row r="59" spans="1:6" s="89" customFormat="1">
      <c r="A59" s="114"/>
      <c r="B59" s="111">
        <v>338</v>
      </c>
      <c r="C59" s="112"/>
      <c r="D59" s="112" t="s">
        <v>174</v>
      </c>
      <c r="E59" s="113"/>
      <c r="F59" s="1"/>
    </row>
    <row r="60" spans="1:6" s="89" customFormat="1">
      <c r="A60" s="114"/>
      <c r="B60" s="111">
        <v>127.74</v>
      </c>
      <c r="C60" s="112"/>
      <c r="D60" s="112" t="s">
        <v>151</v>
      </c>
      <c r="E60" s="113"/>
      <c r="F60" s="1"/>
    </row>
    <row r="61" spans="1:6" s="89" customFormat="1">
      <c r="A61" s="114"/>
      <c r="B61" s="111">
        <v>82.54</v>
      </c>
      <c r="C61" s="112"/>
      <c r="D61" s="112" t="s">
        <v>175</v>
      </c>
      <c r="E61" s="113"/>
      <c r="F61" s="1"/>
    </row>
    <row r="62" spans="1:6" s="89" customFormat="1">
      <c r="A62" s="114"/>
      <c r="B62" s="111">
        <v>31</v>
      </c>
      <c r="C62" s="112"/>
      <c r="D62" s="112" t="s">
        <v>176</v>
      </c>
      <c r="E62" s="113"/>
      <c r="F62" s="1"/>
    </row>
    <row r="63" spans="1:6" s="89" customFormat="1">
      <c r="A63" s="170"/>
      <c r="B63" s="158">
        <v>131</v>
      </c>
      <c r="C63" s="160"/>
      <c r="D63" s="160" t="s">
        <v>133</v>
      </c>
      <c r="E63" s="161"/>
      <c r="F63" s="1"/>
    </row>
    <row r="64" spans="1:6" s="89" customFormat="1">
      <c r="A64" s="162">
        <v>43845</v>
      </c>
      <c r="B64" s="111">
        <v>125.01</v>
      </c>
      <c r="C64" s="164" t="s">
        <v>177</v>
      </c>
      <c r="D64" s="112" t="s">
        <v>151</v>
      </c>
      <c r="E64" s="169" t="s">
        <v>178</v>
      </c>
      <c r="F64" s="1"/>
    </row>
    <row r="65" spans="1:6" s="89" customFormat="1">
      <c r="A65" s="162"/>
      <c r="B65" s="125">
        <v>28.4</v>
      </c>
      <c r="C65" s="162"/>
      <c r="D65" s="112" t="s">
        <v>179</v>
      </c>
      <c r="E65" s="169"/>
      <c r="F65" s="1"/>
    </row>
    <row r="66" spans="1:6" s="89" customFormat="1">
      <c r="A66" s="172"/>
      <c r="B66" s="158">
        <v>73</v>
      </c>
      <c r="C66" s="172"/>
      <c r="D66" s="160" t="s">
        <v>180</v>
      </c>
      <c r="E66" s="173"/>
      <c r="F66" s="1"/>
    </row>
    <row r="67" spans="1:6" s="89" customFormat="1">
      <c r="A67" s="162" t="s">
        <v>181</v>
      </c>
      <c r="B67" s="163">
        <v>234</v>
      </c>
      <c r="C67" s="164" t="s">
        <v>182</v>
      </c>
      <c r="D67" s="165" t="s">
        <v>183</v>
      </c>
      <c r="E67" s="169" t="s">
        <v>173</v>
      </c>
      <c r="F67" s="1"/>
    </row>
    <row r="68" spans="1:6" s="89" customFormat="1">
      <c r="A68" s="114"/>
      <c r="B68" s="111">
        <v>240</v>
      </c>
      <c r="C68" s="112"/>
      <c r="D68" s="112" t="s">
        <v>174</v>
      </c>
      <c r="E68" s="113"/>
      <c r="F68" s="1"/>
    </row>
    <row r="69" spans="1:6" s="89" customFormat="1">
      <c r="A69" s="114"/>
      <c r="B69" s="111">
        <v>135</v>
      </c>
      <c r="C69" s="112"/>
      <c r="D69" s="112" t="s">
        <v>133</v>
      </c>
      <c r="E69" s="113"/>
      <c r="F69" s="1"/>
    </row>
    <row r="70" spans="1:6" s="89" customFormat="1">
      <c r="A70" s="114"/>
      <c r="B70" s="111">
        <v>13.5</v>
      </c>
      <c r="C70" s="112"/>
      <c r="D70" s="112" t="s">
        <v>145</v>
      </c>
      <c r="E70" s="113"/>
      <c r="F70" s="1"/>
    </row>
    <row r="71" spans="1:6" s="89" customFormat="1">
      <c r="A71" s="114"/>
      <c r="B71" s="111">
        <v>49.03</v>
      </c>
      <c r="C71" s="112"/>
      <c r="D71" s="112" t="s">
        <v>175</v>
      </c>
      <c r="E71" s="113"/>
      <c r="F71" s="1"/>
    </row>
    <row r="72" spans="1:6" s="89" customFormat="1">
      <c r="A72" s="114"/>
      <c r="B72" s="111">
        <v>109.43</v>
      </c>
      <c r="C72" s="112"/>
      <c r="D72" s="112" t="s">
        <v>151</v>
      </c>
      <c r="E72" s="113"/>
      <c r="F72" s="1"/>
    </row>
    <row r="73" spans="1:6" s="89" customFormat="1">
      <c r="A73" s="170"/>
      <c r="B73" s="174">
        <f>206.8+40+70+305.2</f>
        <v>622</v>
      </c>
      <c r="C73" s="160"/>
      <c r="D73" s="175" t="s">
        <v>184</v>
      </c>
      <c r="E73" s="161"/>
      <c r="F73" s="1"/>
    </row>
    <row r="74" spans="1:6" s="89" customFormat="1">
      <c r="A74" s="162">
        <v>43864</v>
      </c>
      <c r="B74" s="163">
        <v>256</v>
      </c>
      <c r="C74" s="164" t="s">
        <v>185</v>
      </c>
      <c r="D74" s="165" t="s">
        <v>186</v>
      </c>
      <c r="E74" s="169" t="s">
        <v>155</v>
      </c>
      <c r="F74" s="1"/>
    </row>
    <row r="75" spans="1:6" s="89" customFormat="1">
      <c r="A75" s="170"/>
      <c r="B75" s="158">
        <v>45</v>
      </c>
      <c r="C75" s="160"/>
      <c r="D75" s="160" t="s">
        <v>133</v>
      </c>
      <c r="E75" s="161"/>
      <c r="F75" s="1"/>
    </row>
    <row r="76" spans="1:6" s="89" customFormat="1">
      <c r="A76" s="162">
        <v>43900</v>
      </c>
      <c r="B76" s="163">
        <v>427.6</v>
      </c>
      <c r="C76" s="164" t="s">
        <v>187</v>
      </c>
      <c r="D76" s="165" t="s">
        <v>188</v>
      </c>
      <c r="E76" s="169"/>
      <c r="F76" s="1"/>
    </row>
    <row r="77" spans="1:6" s="89" customFormat="1">
      <c r="A77" s="114"/>
      <c r="B77" s="111"/>
      <c r="C77" s="112"/>
      <c r="D77" s="112"/>
      <c r="E77" s="113"/>
      <c r="F77" s="1"/>
    </row>
    <row r="78" spans="1:6" s="89" customFormat="1" hidden="1">
      <c r="A78" s="114"/>
      <c r="B78" s="111"/>
      <c r="C78" s="112"/>
      <c r="D78" s="112"/>
      <c r="E78" s="113"/>
      <c r="F78" s="1"/>
    </row>
    <row r="79" spans="1:6" ht="19.5" customHeight="1">
      <c r="A79" s="128" t="s">
        <v>189</v>
      </c>
      <c r="B79" s="129">
        <f>SUM(B20:B78)</f>
        <v>9111.7999999999993</v>
      </c>
      <c r="C79" s="180" t="str">
        <f>IF(SUBTOTAL(3,B20:B78)=SUBTOTAL(103,B20:B78),'Summary and sign-off'!$A$47,'Summary and sign-off'!$A$48)</f>
        <v>Check - there are no hidden rows with data</v>
      </c>
      <c r="D79" s="188" t="str">
        <f>IF('Summary and sign-off'!F55='Summary and sign-off'!F53,'Summary and sign-off'!A50,'Summary and sign-off'!A49)</f>
        <v>Check - each entry provides sufficient information</v>
      </c>
      <c r="E79" s="188"/>
      <c r="F79" s="48"/>
    </row>
    <row r="80" spans="1:6" ht="10.5" customHeight="1">
      <c r="A80" s="29"/>
      <c r="B80" s="24"/>
      <c r="C80" s="29"/>
      <c r="D80" s="29"/>
      <c r="E80" s="29"/>
      <c r="F80" s="29"/>
    </row>
    <row r="81" spans="1:6" ht="24.75" customHeight="1">
      <c r="A81" s="189" t="s">
        <v>190</v>
      </c>
      <c r="B81" s="189"/>
      <c r="C81" s="189"/>
      <c r="D81" s="189"/>
      <c r="E81" s="189"/>
      <c r="F81" s="48"/>
    </row>
    <row r="82" spans="1:6" ht="27" customHeight="1">
      <c r="A82" s="37" t="s">
        <v>120</v>
      </c>
      <c r="B82" s="37" t="s">
        <v>65</v>
      </c>
      <c r="C82" s="37" t="s">
        <v>191</v>
      </c>
      <c r="D82" s="37" t="s">
        <v>192</v>
      </c>
      <c r="E82" s="37" t="s">
        <v>124</v>
      </c>
      <c r="F82" s="51"/>
    </row>
    <row r="83" spans="1:6" s="89" customFormat="1" hidden="1">
      <c r="A83" s="114"/>
      <c r="B83" s="111"/>
      <c r="C83" s="112"/>
      <c r="D83" s="112"/>
      <c r="E83" s="113"/>
      <c r="F83" s="1"/>
    </row>
    <row r="84" spans="1:6" s="89" customFormat="1">
      <c r="A84" s="155">
        <v>43648</v>
      </c>
      <c r="B84" s="111">
        <v>13.1</v>
      </c>
      <c r="C84" s="112" t="s">
        <v>193</v>
      </c>
      <c r="D84" s="112" t="s">
        <v>132</v>
      </c>
      <c r="E84" s="113" t="s">
        <v>194</v>
      </c>
      <c r="F84" s="1"/>
    </row>
    <row r="85" spans="1:6" s="89" customFormat="1">
      <c r="A85" s="155">
        <v>43649</v>
      </c>
      <c r="B85" s="111">
        <v>22.6</v>
      </c>
      <c r="C85" s="112" t="s">
        <v>195</v>
      </c>
      <c r="D85" s="112" t="s">
        <v>196</v>
      </c>
      <c r="E85" s="113" t="s">
        <v>194</v>
      </c>
      <c r="F85" s="1"/>
    </row>
    <row r="86" spans="1:6" s="89" customFormat="1">
      <c r="A86" s="114"/>
      <c r="B86" s="111"/>
      <c r="C86" s="112"/>
      <c r="D86" s="112"/>
      <c r="E86" s="113"/>
      <c r="F86" s="1"/>
    </row>
    <row r="87" spans="1:6" s="89" customFormat="1" hidden="1">
      <c r="A87" s="114"/>
      <c r="B87" s="111"/>
      <c r="C87" s="112"/>
      <c r="D87" s="112"/>
      <c r="E87" s="113"/>
      <c r="F87" s="1"/>
    </row>
    <row r="88" spans="1:6" ht="19.5" customHeight="1">
      <c r="A88" s="128" t="s">
        <v>197</v>
      </c>
      <c r="B88" s="129">
        <f>SUM(B83:B87)</f>
        <v>35.700000000000003</v>
      </c>
      <c r="C88" s="180" t="str">
        <f>IF(SUBTOTAL(3,B83:B87)=SUBTOTAL(103,B83:B87),'Summary and sign-off'!$A$47,'Summary and sign-off'!$A$48)</f>
        <v>Check - there are no hidden rows with data</v>
      </c>
      <c r="D88" s="188" t="str">
        <f>IF('Summary and sign-off'!F56='Summary and sign-off'!F53,'Summary and sign-off'!A50,'Summary and sign-off'!A49)</f>
        <v>Check - each entry provides sufficient information</v>
      </c>
      <c r="E88" s="188"/>
      <c r="F88" s="48"/>
    </row>
    <row r="89" spans="1:6" ht="10.5" customHeight="1">
      <c r="A89" s="29"/>
      <c r="B89" s="97"/>
      <c r="C89" s="24"/>
      <c r="D89" s="29"/>
      <c r="E89" s="29"/>
      <c r="F89" s="29"/>
    </row>
    <row r="90" spans="1:6" ht="34.5" customHeight="1">
      <c r="A90" s="52" t="s">
        <v>198</v>
      </c>
      <c r="B90" s="98">
        <f>B16+B79+B88</f>
        <v>9147.5</v>
      </c>
      <c r="C90" s="53"/>
      <c r="D90" s="53"/>
      <c r="E90" s="53"/>
      <c r="F90" s="28"/>
    </row>
    <row r="91" spans="1:6">
      <c r="A91" s="29"/>
      <c r="B91" s="24"/>
      <c r="C91" s="29"/>
      <c r="D91" s="29"/>
      <c r="E91" s="29"/>
      <c r="F91" s="29"/>
    </row>
    <row r="92" spans="1:6">
      <c r="A92" s="54" t="s">
        <v>76</v>
      </c>
      <c r="B92" s="27"/>
      <c r="C92" s="28"/>
      <c r="D92" s="28"/>
      <c r="E92" s="28"/>
      <c r="F92" s="29"/>
    </row>
    <row r="93" spans="1:6" ht="12.6" customHeight="1">
      <c r="A93" s="25" t="s">
        <v>199</v>
      </c>
      <c r="B93" s="55"/>
      <c r="C93" s="55"/>
      <c r="D93" s="34"/>
      <c r="E93" s="34"/>
      <c r="F93" s="29"/>
    </row>
    <row r="94" spans="1:6" ht="12.95" customHeight="1">
      <c r="A94" s="33" t="s">
        <v>200</v>
      </c>
      <c r="B94" s="29"/>
      <c r="C94" s="34"/>
      <c r="D94" s="29"/>
      <c r="E94" s="34"/>
      <c r="F94" s="29"/>
    </row>
    <row r="95" spans="1:6">
      <c r="A95" s="33" t="s">
        <v>201</v>
      </c>
      <c r="B95" s="34"/>
      <c r="C95" s="34"/>
      <c r="D95" s="34"/>
      <c r="E95" s="56"/>
      <c r="F95" s="48"/>
    </row>
    <row r="96" spans="1:6">
      <c r="A96" s="25" t="s">
        <v>82</v>
      </c>
      <c r="B96" s="27"/>
      <c r="C96" s="28"/>
      <c r="D96" s="28"/>
      <c r="E96" s="28"/>
      <c r="F96" s="29"/>
    </row>
    <row r="97" spans="1:6" ht="12.95" customHeight="1">
      <c r="A97" s="33" t="s">
        <v>202</v>
      </c>
      <c r="B97" s="29"/>
      <c r="C97" s="34"/>
      <c r="D97" s="29"/>
      <c r="E97" s="34"/>
      <c r="F97" s="29"/>
    </row>
    <row r="98" spans="1:6">
      <c r="A98" s="33" t="s">
        <v>203</v>
      </c>
      <c r="B98" s="34"/>
      <c r="C98" s="34"/>
      <c r="D98" s="34"/>
      <c r="E98" s="56"/>
      <c r="F98" s="48"/>
    </row>
    <row r="99" spans="1:6">
      <c r="A99" s="38" t="s">
        <v>204</v>
      </c>
      <c r="B99" s="38"/>
      <c r="C99" s="38"/>
      <c r="D99" s="38"/>
      <c r="E99" s="56"/>
      <c r="F99" s="48"/>
    </row>
    <row r="100" spans="1:6">
      <c r="A100" s="42"/>
      <c r="B100" s="29"/>
      <c r="C100" s="29"/>
      <c r="D100" s="29"/>
      <c r="E100" s="48"/>
      <c r="F100" s="48"/>
    </row>
    <row r="101" spans="1:6" hidden="1">
      <c r="A101" s="42"/>
      <c r="B101" s="29"/>
      <c r="C101" s="29"/>
      <c r="D101" s="29"/>
      <c r="E101" s="48"/>
      <c r="F101" s="48"/>
    </row>
    <row r="102" spans="1:6" hidden="1"/>
    <row r="103" spans="1:6" hidden="1"/>
    <row r="104" spans="1:6" hidden="1"/>
    <row r="105" spans="1:6" hidden="1"/>
    <row r="106" spans="1:6" ht="12.75" hidden="1" customHeight="1"/>
    <row r="107" spans="1:6" hidden="1"/>
    <row r="108" spans="1:6" hidden="1"/>
    <row r="109" spans="1:6" hidden="1">
      <c r="A109" s="57"/>
      <c r="B109" s="48"/>
      <c r="C109" s="48"/>
      <c r="D109" s="48"/>
      <c r="E109" s="48"/>
      <c r="F109" s="48"/>
    </row>
    <row r="110" spans="1:6" hidden="1">
      <c r="A110" s="57"/>
      <c r="B110" s="48"/>
      <c r="C110" s="48"/>
      <c r="D110" s="48"/>
      <c r="E110" s="48"/>
      <c r="F110" s="48"/>
    </row>
    <row r="111" spans="1:6" hidden="1">
      <c r="A111" s="57"/>
      <c r="B111" s="48"/>
      <c r="C111" s="48"/>
      <c r="D111" s="48"/>
      <c r="E111" s="48"/>
      <c r="F111" s="48"/>
    </row>
    <row r="112" spans="1:6" hidden="1">
      <c r="A112" s="57"/>
      <c r="B112" s="48"/>
      <c r="C112" s="48"/>
      <c r="D112" s="48"/>
      <c r="E112" s="48"/>
      <c r="F112" s="48"/>
    </row>
    <row r="113" spans="1:6" hidden="1">
      <c r="A113" s="57"/>
      <c r="B113" s="48"/>
      <c r="C113" s="48"/>
      <c r="D113" s="48"/>
      <c r="E113" s="48"/>
      <c r="F113" s="48"/>
    </row>
    <row r="114" spans="1:6" hidden="1"/>
    <row r="115" spans="1:6" hidden="1"/>
    <row r="116" spans="1:6" hidden="1"/>
    <row r="117" spans="1:6" hidden="1"/>
    <row r="118" spans="1:6" hidden="1"/>
    <row r="119" spans="1:6" hidden="1"/>
    <row r="120" spans="1:6" hidden="1"/>
    <row r="121" spans="1:6"/>
    <row r="122" spans="1:6"/>
    <row r="123" spans="1:6"/>
    <row r="124" spans="1:6"/>
    <row r="125" spans="1:6"/>
    <row r="126" spans="1:6"/>
    <row r="127" spans="1:6"/>
    <row r="128" spans="1:6"/>
    <row r="129"/>
    <row r="130"/>
    <row r="131"/>
    <row r="132"/>
    <row r="133"/>
    <row r="134"/>
    <row r="135"/>
    <row r="136"/>
    <row r="137"/>
    <row r="138"/>
    <row r="139"/>
    <row r="140"/>
    <row r="141"/>
    <row r="142"/>
    <row r="143"/>
    <row r="144"/>
    <row r="145"/>
    <row r="146"/>
    <row r="147"/>
    <row r="148"/>
    <row r="149"/>
    <row r="150"/>
    <row r="151"/>
    <row r="152"/>
    <row r="153"/>
    <row r="154"/>
    <row r="155"/>
    <row r="156"/>
    <row r="157"/>
    <row r="158"/>
  </sheetData>
  <sheetProtection sheet="1" formatCells="0" formatRows="0" insertColumns="0" insertRows="0" deleteRows="0"/>
  <mergeCells count="15">
    <mergeCell ref="B7:E7"/>
    <mergeCell ref="B5:E5"/>
    <mergeCell ref="D88:E88"/>
    <mergeCell ref="A1:E1"/>
    <mergeCell ref="A18:E18"/>
    <mergeCell ref="A81:E81"/>
    <mergeCell ref="B2:E2"/>
    <mergeCell ref="B3:E3"/>
    <mergeCell ref="B4:E4"/>
    <mergeCell ref="A8:E8"/>
    <mergeCell ref="A9:E9"/>
    <mergeCell ref="B6:E6"/>
    <mergeCell ref="D16:E16"/>
    <mergeCell ref="D79:E79"/>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5 A20:A78 A83:A8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2 A19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B20:B46 B12:B15 B77:B78 B83:B87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B7" sqref="B7:E7"/>
    </sheetView>
  </sheetViews>
  <sheetFormatPr defaultColWidth="0" defaultRowHeight="12.75" zeroHeight="1"/>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c r="A1" s="184" t="s">
        <v>112</v>
      </c>
      <c r="B1" s="184"/>
      <c r="C1" s="184"/>
      <c r="D1" s="184"/>
      <c r="E1" s="184"/>
      <c r="F1" s="40"/>
    </row>
    <row r="2" spans="1:6" ht="21" customHeight="1">
      <c r="A2" s="4" t="s">
        <v>52</v>
      </c>
      <c r="B2" s="187" t="str">
        <f>'Summary and sign-off'!B2:F2</f>
        <v>NZ Walking Access Commission</v>
      </c>
      <c r="C2" s="187"/>
      <c r="D2" s="187"/>
      <c r="E2" s="187"/>
      <c r="F2" s="40"/>
    </row>
    <row r="3" spans="1:6" ht="21" customHeight="1">
      <c r="A3" s="4" t="s">
        <v>113</v>
      </c>
      <c r="B3" s="187" t="str">
        <f>'Summary and sign-off'!B3:F3</f>
        <v>Ric Cullinane</v>
      </c>
      <c r="C3" s="187"/>
      <c r="D3" s="187"/>
      <c r="E3" s="187"/>
      <c r="F3" s="40"/>
    </row>
    <row r="4" spans="1:6" ht="21" customHeight="1">
      <c r="A4" s="4" t="s">
        <v>114</v>
      </c>
      <c r="B4" s="187">
        <f>'Summary and sign-off'!B4:F4</f>
        <v>43647</v>
      </c>
      <c r="C4" s="187"/>
      <c r="D4" s="187"/>
      <c r="E4" s="187"/>
      <c r="F4" s="40"/>
    </row>
    <row r="5" spans="1:6" ht="21" customHeight="1">
      <c r="A5" s="4" t="s">
        <v>115</v>
      </c>
      <c r="B5" s="187">
        <f>'Summary and sign-off'!B5:F5</f>
        <v>44012</v>
      </c>
      <c r="C5" s="187"/>
      <c r="D5" s="187"/>
      <c r="E5" s="187"/>
      <c r="F5" s="40"/>
    </row>
    <row r="6" spans="1:6" ht="21" customHeight="1">
      <c r="A6" s="4" t="s">
        <v>116</v>
      </c>
      <c r="B6" s="182" t="s">
        <v>83</v>
      </c>
      <c r="C6" s="182"/>
      <c r="D6" s="182"/>
      <c r="E6" s="182"/>
      <c r="F6" s="40"/>
    </row>
    <row r="7" spans="1:6" ht="21" customHeight="1">
      <c r="A7" s="4" t="s">
        <v>58</v>
      </c>
      <c r="B7" s="182" t="s">
        <v>86</v>
      </c>
      <c r="C7" s="182"/>
      <c r="D7" s="182"/>
      <c r="E7" s="182"/>
      <c r="F7" s="40"/>
    </row>
    <row r="8" spans="1:6" ht="35.25" customHeight="1">
      <c r="A8" s="197" t="s">
        <v>205</v>
      </c>
      <c r="B8" s="197"/>
      <c r="C8" s="198"/>
      <c r="D8" s="198"/>
      <c r="E8" s="198"/>
      <c r="F8" s="44"/>
    </row>
    <row r="9" spans="1:6" ht="35.25" customHeight="1">
      <c r="A9" s="195" t="s">
        <v>206</v>
      </c>
      <c r="B9" s="196"/>
      <c r="C9" s="196"/>
      <c r="D9" s="196"/>
      <c r="E9" s="196"/>
      <c r="F9" s="44"/>
    </row>
    <row r="10" spans="1:6" ht="27" customHeight="1">
      <c r="A10" s="37" t="s">
        <v>207</v>
      </c>
      <c r="B10" s="37" t="s">
        <v>65</v>
      </c>
      <c r="C10" s="37" t="s">
        <v>208</v>
      </c>
      <c r="D10" s="37" t="s">
        <v>209</v>
      </c>
      <c r="E10" s="37" t="s">
        <v>124</v>
      </c>
      <c r="F10" s="25"/>
    </row>
    <row r="11" spans="1:6" s="89" customFormat="1" hidden="1">
      <c r="A11" s="110"/>
      <c r="B11" s="111"/>
      <c r="C11" s="116"/>
      <c r="D11" s="116"/>
      <c r="E11" s="117"/>
      <c r="F11" s="2"/>
    </row>
    <row r="12" spans="1:6" s="89" customFormat="1">
      <c r="A12" s="176"/>
      <c r="B12" s="111"/>
      <c r="C12" s="116"/>
      <c r="D12" s="116"/>
      <c r="E12" s="117"/>
      <c r="F12" s="2"/>
    </row>
    <row r="13" spans="1:6" s="89" customFormat="1">
      <c r="A13" s="176" t="s">
        <v>210</v>
      </c>
      <c r="B13" s="111"/>
      <c r="C13" s="116"/>
      <c r="D13" s="116"/>
      <c r="E13" s="117"/>
      <c r="F13" s="2"/>
    </row>
    <row r="14" spans="1:6" s="89" customFormat="1" ht="11.25" hidden="1" customHeight="1">
      <c r="A14" s="110"/>
      <c r="B14" s="111"/>
      <c r="C14" s="116"/>
      <c r="D14" s="116"/>
      <c r="E14" s="117"/>
      <c r="F14" s="2"/>
    </row>
    <row r="15" spans="1:6" ht="34.5" customHeight="1">
      <c r="A15" s="90" t="s">
        <v>211</v>
      </c>
      <c r="B15" s="102">
        <f>SUM(B11:B14)</f>
        <v>0</v>
      </c>
      <c r="C15" s="123" t="str">
        <f>IF(SUBTOTAL(3,B11:B14)=SUBTOTAL(103,B11:B14),'Summary and sign-off'!$A$47,'Summary and sign-off'!$A$48)</f>
        <v>Check - there are no hidden rows with data</v>
      </c>
      <c r="D15" s="188" t="str">
        <f>IF('Summary and sign-off'!F57='Summary and sign-off'!F53,'Summary and sign-off'!A50,'Summary and sign-off'!A49)</f>
        <v>Check - each entry provides sufficient information</v>
      </c>
      <c r="E15" s="188"/>
      <c r="F15" s="2"/>
    </row>
    <row r="16" spans="1:6">
      <c r="A16" s="23"/>
      <c r="B16" s="22"/>
      <c r="C16" s="22"/>
      <c r="D16" s="22"/>
      <c r="E16" s="22"/>
      <c r="F16" s="40"/>
    </row>
    <row r="17" spans="1:6">
      <c r="A17" s="23" t="s">
        <v>76</v>
      </c>
      <c r="B17" s="24"/>
      <c r="C17" s="29"/>
      <c r="D17" s="22"/>
      <c r="E17" s="22"/>
      <c r="F17" s="40"/>
    </row>
    <row r="18" spans="1:6" ht="12.75" customHeight="1">
      <c r="A18" s="25" t="s">
        <v>212</v>
      </c>
      <c r="B18" s="25"/>
      <c r="C18" s="25"/>
      <c r="D18" s="25"/>
      <c r="E18" s="25"/>
      <c r="F18" s="40"/>
    </row>
    <row r="19" spans="1:6">
      <c r="A19" s="25" t="s">
        <v>213</v>
      </c>
      <c r="B19" s="33"/>
      <c r="C19" s="45"/>
      <c r="D19" s="46"/>
      <c r="E19" s="46"/>
      <c r="F19" s="40"/>
    </row>
    <row r="20" spans="1:6">
      <c r="A20" s="25" t="s">
        <v>82</v>
      </c>
      <c r="B20" s="27"/>
      <c r="C20" s="28"/>
      <c r="D20" s="28"/>
      <c r="E20" s="28"/>
      <c r="F20" s="29"/>
    </row>
    <row r="21" spans="1:6">
      <c r="A21" s="33" t="s">
        <v>214</v>
      </c>
      <c r="B21" s="33"/>
      <c r="C21" s="45"/>
      <c r="D21" s="45"/>
      <c r="E21" s="45"/>
      <c r="F21" s="40"/>
    </row>
    <row r="22" spans="1:6" ht="12.75" customHeight="1">
      <c r="A22" s="33" t="s">
        <v>215</v>
      </c>
      <c r="B22" s="33"/>
      <c r="C22" s="47"/>
      <c r="D22" s="47"/>
      <c r="E22" s="35"/>
      <c r="F22" s="40"/>
    </row>
    <row r="23" spans="1:6">
      <c r="A23" s="22"/>
      <c r="B23" s="22"/>
      <c r="C23" s="22"/>
      <c r="D23" s="22"/>
      <c r="E23" s="22"/>
      <c r="F23" s="40"/>
    </row>
    <row r="24" spans="1:6" hidden="1"/>
    <row r="25" spans="1:6" hidden="1"/>
    <row r="26" spans="1:6" hidden="1"/>
    <row r="27" spans="1:6" hidden="1"/>
    <row r="28" spans="1:6" hidden="1"/>
    <row r="29" spans="1:6" hidden="1"/>
    <row r="30" spans="1:6" hidden="1"/>
    <row r="31" spans="1:6" hidden="1"/>
    <row r="32" spans="1:6" hidden="1"/>
    <row r="33" hidden="1"/>
    <row r="34" hidden="1"/>
    <row r="35" hidden="1"/>
    <row r="36" hidden="1"/>
    <row r="37" hidden="1"/>
    <row r="38" hidden="1"/>
    <row r="39" hidden="1"/>
    <row r="40" hidden="1"/>
    <row r="41" hidden="1"/>
    <row r="42"/>
    <row r="43"/>
    <row r="44"/>
    <row r="45"/>
    <row r="46"/>
    <row r="47"/>
    <row r="48"/>
    <row r="49"/>
    <row r="50"/>
    <row r="51"/>
    <row r="52"/>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xr:uid="{00000000-0002-0000-03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B6" sqref="B6:E6"/>
    </sheetView>
  </sheetViews>
  <sheetFormatPr defaultColWidth="0" defaultRowHeight="12.75" zeroHeight="1"/>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c r="A1" s="184" t="s">
        <v>112</v>
      </c>
      <c r="B1" s="184"/>
      <c r="C1" s="184"/>
      <c r="D1" s="184"/>
      <c r="E1" s="184"/>
      <c r="F1" s="26"/>
    </row>
    <row r="2" spans="1:6" ht="21" customHeight="1">
      <c r="A2" s="4" t="s">
        <v>52</v>
      </c>
      <c r="B2" s="187" t="str">
        <f>'Summary and sign-off'!B2:F2</f>
        <v>NZ Walking Access Commission</v>
      </c>
      <c r="C2" s="187"/>
      <c r="D2" s="187"/>
      <c r="E2" s="187"/>
      <c r="F2" s="26"/>
    </row>
    <row r="3" spans="1:6" ht="21" customHeight="1">
      <c r="A3" s="4" t="s">
        <v>113</v>
      </c>
      <c r="B3" s="187" t="str">
        <f>'Summary and sign-off'!B3:F3</f>
        <v>Ric Cullinane</v>
      </c>
      <c r="C3" s="187"/>
      <c r="D3" s="187"/>
      <c r="E3" s="187"/>
      <c r="F3" s="26"/>
    </row>
    <row r="4" spans="1:6" ht="21" customHeight="1">
      <c r="A4" s="4" t="s">
        <v>114</v>
      </c>
      <c r="B4" s="187">
        <f>'Summary and sign-off'!B4:F4</f>
        <v>43647</v>
      </c>
      <c r="C4" s="187"/>
      <c r="D4" s="187"/>
      <c r="E4" s="187"/>
      <c r="F4" s="26"/>
    </row>
    <row r="5" spans="1:6" ht="21" customHeight="1">
      <c r="A5" s="4" t="s">
        <v>115</v>
      </c>
      <c r="B5" s="187">
        <f>'Summary and sign-off'!B5:F5</f>
        <v>44012</v>
      </c>
      <c r="C5" s="187"/>
      <c r="D5" s="187"/>
      <c r="E5" s="187"/>
      <c r="F5" s="26"/>
    </row>
    <row r="6" spans="1:6" ht="21" customHeight="1">
      <c r="A6" s="4" t="s">
        <v>116</v>
      </c>
      <c r="B6" s="182" t="s">
        <v>83</v>
      </c>
      <c r="C6" s="182"/>
      <c r="D6" s="182"/>
      <c r="E6" s="182"/>
      <c r="F6" s="36"/>
    </row>
    <row r="7" spans="1:6" ht="21" customHeight="1">
      <c r="A7" s="4" t="s">
        <v>58</v>
      </c>
      <c r="B7" s="182" t="s">
        <v>86</v>
      </c>
      <c r="C7" s="182"/>
      <c r="D7" s="182"/>
      <c r="E7" s="182"/>
      <c r="F7" s="36"/>
    </row>
    <row r="8" spans="1:6" ht="35.25" customHeight="1">
      <c r="A8" s="191" t="s">
        <v>216</v>
      </c>
      <c r="B8" s="191"/>
      <c r="C8" s="198"/>
      <c r="D8" s="198"/>
      <c r="E8" s="198"/>
      <c r="F8" s="26"/>
    </row>
    <row r="9" spans="1:6" ht="35.25" customHeight="1">
      <c r="A9" s="199" t="s">
        <v>217</v>
      </c>
      <c r="B9" s="200"/>
      <c r="C9" s="200"/>
      <c r="D9" s="200"/>
      <c r="E9" s="200"/>
      <c r="F9" s="26"/>
    </row>
    <row r="10" spans="1:6" ht="27" customHeight="1">
      <c r="A10" s="37" t="s">
        <v>120</v>
      </c>
      <c r="B10" s="37" t="s">
        <v>65</v>
      </c>
      <c r="C10" s="37" t="s">
        <v>218</v>
      </c>
      <c r="D10" s="37" t="s">
        <v>219</v>
      </c>
      <c r="E10" s="37" t="s">
        <v>124</v>
      </c>
      <c r="F10" s="38"/>
    </row>
    <row r="11" spans="1:6" s="89" customFormat="1" hidden="1">
      <c r="A11" s="110"/>
      <c r="B11" s="111"/>
      <c r="C11" s="116"/>
      <c r="D11" s="116"/>
      <c r="E11" s="117"/>
      <c r="F11" s="3"/>
    </row>
    <row r="12" spans="1:6" s="89" customFormat="1">
      <c r="A12" s="177"/>
      <c r="B12" s="178">
        <f>40.85*12</f>
        <v>490.20000000000005</v>
      </c>
      <c r="C12" s="179" t="s">
        <v>220</v>
      </c>
      <c r="D12" s="179" t="s">
        <v>221</v>
      </c>
      <c r="E12" s="117"/>
      <c r="F12" s="3"/>
    </row>
    <row r="13" spans="1:6" s="89" customFormat="1">
      <c r="A13" s="177">
        <v>43916</v>
      </c>
      <c r="B13" s="178">
        <v>629</v>
      </c>
      <c r="C13" s="179" t="s">
        <v>222</v>
      </c>
      <c r="D13" s="179" t="s">
        <v>223</v>
      </c>
      <c r="E13" s="117"/>
      <c r="F13" s="3"/>
    </row>
    <row r="14" spans="1:6" s="89" customFormat="1">
      <c r="A14" s="110"/>
      <c r="B14" s="111"/>
      <c r="C14" s="116"/>
      <c r="D14" s="116"/>
      <c r="E14" s="117"/>
      <c r="F14" s="3"/>
    </row>
    <row r="15" spans="1:6" s="89" customFormat="1" hidden="1">
      <c r="A15" s="110"/>
      <c r="B15" s="111"/>
      <c r="C15" s="116"/>
      <c r="D15" s="116"/>
      <c r="E15" s="117"/>
      <c r="F15" s="3"/>
    </row>
    <row r="16" spans="1:6" ht="34.5" customHeight="1">
      <c r="A16" s="90" t="s">
        <v>224</v>
      </c>
      <c r="B16" s="102">
        <f>SUM(B11:B15)</f>
        <v>1119.2</v>
      </c>
      <c r="C16" s="123" t="str">
        <f>IF(SUBTOTAL(3,B11:B15)=SUBTOTAL(103,B11:B15),'Summary and sign-off'!$A$47,'Summary and sign-off'!$A$48)</f>
        <v>Check - there are no hidden rows with data</v>
      </c>
      <c r="D16" s="188" t="str">
        <f>IF('Summary and sign-off'!F58='Summary and sign-off'!F53,'Summary and sign-off'!A50,'Summary and sign-off'!A49)</f>
        <v>Check - each entry provides sufficient information</v>
      </c>
      <c r="E16" s="188"/>
      <c r="F16" s="39"/>
    </row>
    <row r="17" spans="1:6" ht="14.1" customHeight="1">
      <c r="A17" s="40"/>
      <c r="B17" s="29"/>
      <c r="C17" s="22"/>
      <c r="D17" s="22"/>
      <c r="E17" s="22"/>
      <c r="F17" s="26"/>
    </row>
    <row r="18" spans="1:6">
      <c r="A18" s="23" t="s">
        <v>225</v>
      </c>
      <c r="B18" s="22"/>
      <c r="C18" s="22"/>
      <c r="D18" s="22"/>
      <c r="E18" s="22"/>
      <c r="F18" s="26"/>
    </row>
    <row r="19" spans="1:6" ht="12.6" customHeight="1">
      <c r="A19" s="25" t="s">
        <v>199</v>
      </c>
      <c r="B19" s="22"/>
      <c r="C19" s="22"/>
      <c r="D19" s="22"/>
      <c r="E19" s="22"/>
      <c r="F19" s="26"/>
    </row>
    <row r="20" spans="1:6">
      <c r="A20" s="25" t="s">
        <v>82</v>
      </c>
      <c r="B20" s="27"/>
      <c r="C20" s="28"/>
      <c r="D20" s="28"/>
      <c r="E20" s="28"/>
      <c r="F20" s="29"/>
    </row>
    <row r="21" spans="1:6">
      <c r="A21" s="33" t="s">
        <v>214</v>
      </c>
      <c r="B21" s="34"/>
      <c r="C21" s="29"/>
      <c r="D21" s="29"/>
      <c r="E21" s="29"/>
      <c r="F21" s="29"/>
    </row>
    <row r="22" spans="1:6" ht="12.75" customHeight="1">
      <c r="A22" s="33" t="s">
        <v>215</v>
      </c>
      <c r="B22" s="41"/>
      <c r="C22" s="35"/>
      <c r="D22" s="35"/>
      <c r="E22" s="35"/>
      <c r="F22" s="35"/>
    </row>
    <row r="23" spans="1:6">
      <c r="A23" s="40"/>
      <c r="B23" s="42"/>
      <c r="C23" s="22"/>
      <c r="D23" s="22"/>
      <c r="E23" s="22"/>
      <c r="F23" s="40"/>
    </row>
    <row r="24" spans="1:6" hidden="1">
      <c r="A24" s="22"/>
      <c r="B24" s="22"/>
      <c r="C24" s="22"/>
      <c r="D24" s="22"/>
      <c r="E24" s="40"/>
    </row>
    <row r="25" spans="1:6" ht="12.75" hidden="1" customHeight="1"/>
    <row r="26" spans="1:6" hidden="1">
      <c r="A26" s="43"/>
      <c r="B26" s="43"/>
      <c r="C26" s="43"/>
      <c r="D26" s="43"/>
      <c r="E26" s="43"/>
      <c r="F26" s="26"/>
    </row>
    <row r="27" spans="1:6" hidden="1">
      <c r="A27" s="43"/>
      <c r="B27" s="43"/>
      <c r="C27" s="43"/>
      <c r="D27" s="43"/>
      <c r="E27" s="43"/>
      <c r="F27" s="26"/>
    </row>
    <row r="28" spans="1:6" hidden="1">
      <c r="A28" s="43"/>
      <c r="B28" s="43"/>
      <c r="C28" s="43"/>
      <c r="D28" s="43"/>
      <c r="E28" s="43"/>
      <c r="F28" s="26"/>
    </row>
    <row r="29" spans="1:6" hidden="1">
      <c r="A29" s="43"/>
      <c r="B29" s="43"/>
      <c r="C29" s="43"/>
      <c r="D29" s="43"/>
      <c r="E29" s="43"/>
      <c r="F29" s="26"/>
    </row>
    <row r="30" spans="1:6" hidden="1">
      <c r="A30" s="43"/>
      <c r="B30" s="43"/>
      <c r="C30" s="43"/>
      <c r="D30" s="43"/>
      <c r="E30" s="43"/>
      <c r="F30" s="26"/>
    </row>
    <row r="31" spans="1:6" hidden="1"/>
    <row r="32" spans="1:6" hidden="1"/>
    <row r="33" hidden="1"/>
    <row r="34" hidden="1"/>
    <row r="35" hidden="1"/>
    <row r="36" hidden="1"/>
    <row r="37" hidden="1"/>
    <row r="38" hidden="1"/>
    <row r="39" hidden="1"/>
    <row r="40" hidden="1"/>
    <row r="41" hidden="1"/>
    <row r="42"/>
    <row r="43"/>
    <row r="44"/>
    <row r="45"/>
    <row r="46"/>
    <row r="47"/>
    <row r="48"/>
    <row r="49"/>
    <row r="50"/>
  </sheetData>
  <sheetProtection sheet="1" formatCells="0" insertRows="0" deleteRows="0"/>
  <mergeCells count="10">
    <mergeCell ref="D16:E16"/>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5" xr:uid="{00000000-0002-0000-04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E26" sqref="E26"/>
    </sheetView>
  </sheetViews>
  <sheetFormatPr defaultColWidth="0" defaultRowHeight="12.75" zeroHeight="1"/>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7" ht="26.25" customHeight="1">
      <c r="A1" s="184" t="s">
        <v>226</v>
      </c>
      <c r="B1" s="184"/>
      <c r="C1" s="184"/>
      <c r="D1" s="184"/>
      <c r="E1" s="184"/>
      <c r="F1" s="184"/>
    </row>
    <row r="2" spans="1:7" ht="21" customHeight="1">
      <c r="A2" s="4" t="s">
        <v>52</v>
      </c>
      <c r="B2" s="187" t="str">
        <f>'Summary and sign-off'!B2:F2</f>
        <v>NZ Walking Access Commission</v>
      </c>
      <c r="C2" s="187"/>
      <c r="D2" s="187"/>
      <c r="E2" s="187"/>
      <c r="F2" s="187"/>
    </row>
    <row r="3" spans="1:7" ht="21" customHeight="1">
      <c r="A3" s="4" t="s">
        <v>113</v>
      </c>
      <c r="B3" s="187" t="str">
        <f>'Summary and sign-off'!B3:F3</f>
        <v>Ric Cullinane</v>
      </c>
      <c r="C3" s="187"/>
      <c r="D3" s="187"/>
      <c r="E3" s="187"/>
      <c r="F3" s="187"/>
    </row>
    <row r="4" spans="1:7" ht="21" customHeight="1">
      <c r="A4" s="4" t="s">
        <v>114</v>
      </c>
      <c r="B4" s="187">
        <f>'Summary and sign-off'!B4:F4</f>
        <v>43647</v>
      </c>
      <c r="C4" s="187"/>
      <c r="D4" s="187"/>
      <c r="E4" s="187"/>
      <c r="F4" s="187"/>
    </row>
    <row r="5" spans="1:7" ht="21" customHeight="1">
      <c r="A5" s="4" t="s">
        <v>115</v>
      </c>
      <c r="B5" s="187">
        <f>'Summary and sign-off'!B5:F5</f>
        <v>44012</v>
      </c>
      <c r="C5" s="187"/>
      <c r="D5" s="187"/>
      <c r="E5" s="187"/>
      <c r="F5" s="187"/>
    </row>
    <row r="6" spans="1:7" ht="21" customHeight="1">
      <c r="A6" s="4" t="s">
        <v>227</v>
      </c>
      <c r="B6" s="182" t="s">
        <v>83</v>
      </c>
      <c r="C6" s="182"/>
      <c r="D6" s="182"/>
      <c r="E6" s="182"/>
      <c r="F6" s="182"/>
    </row>
    <row r="7" spans="1:7" ht="21" customHeight="1">
      <c r="A7" s="4" t="s">
        <v>58</v>
      </c>
      <c r="B7" s="182" t="s">
        <v>86</v>
      </c>
      <c r="C7" s="182"/>
      <c r="D7" s="182"/>
      <c r="E7" s="182"/>
      <c r="F7" s="182"/>
    </row>
    <row r="8" spans="1:7" ht="36" customHeight="1">
      <c r="A8" s="191" t="s">
        <v>228</v>
      </c>
      <c r="B8" s="191"/>
      <c r="C8" s="191"/>
      <c r="D8" s="191"/>
      <c r="E8" s="191"/>
      <c r="F8" s="191"/>
    </row>
    <row r="9" spans="1:7" ht="36" customHeight="1">
      <c r="A9" s="199" t="s">
        <v>229</v>
      </c>
      <c r="B9" s="200"/>
      <c r="C9" s="200"/>
      <c r="D9" s="200"/>
      <c r="E9" s="200"/>
      <c r="F9" s="200"/>
    </row>
    <row r="10" spans="1:7" ht="39" customHeight="1">
      <c r="A10" s="18" t="s">
        <v>120</v>
      </c>
      <c r="B10" s="9" t="s">
        <v>230</v>
      </c>
      <c r="C10" s="9" t="s">
        <v>231</v>
      </c>
      <c r="D10" s="9" t="s">
        <v>232</v>
      </c>
      <c r="E10" s="9" t="s">
        <v>233</v>
      </c>
      <c r="F10" s="9" t="s">
        <v>234</v>
      </c>
    </row>
    <row r="11" spans="1:7" s="89" customFormat="1" hidden="1">
      <c r="A11" s="114"/>
      <c r="B11" s="116"/>
      <c r="C11" s="122"/>
      <c r="D11" s="116"/>
      <c r="E11" s="118"/>
      <c r="F11" s="117"/>
    </row>
    <row r="12" spans="1:7" s="89" customFormat="1" ht="25.5">
      <c r="A12" s="155">
        <v>43809</v>
      </c>
      <c r="B12" s="119" t="s">
        <v>235</v>
      </c>
      <c r="C12" s="122" t="s">
        <v>99</v>
      </c>
      <c r="D12" s="119" t="s">
        <v>236</v>
      </c>
      <c r="E12" s="118" t="s">
        <v>94</v>
      </c>
      <c r="F12" s="120" t="s">
        <v>237</v>
      </c>
    </row>
    <row r="13" spans="1:7" s="89" customFormat="1">
      <c r="A13" s="114"/>
      <c r="B13" s="119"/>
      <c r="C13" s="122"/>
      <c r="D13" s="119"/>
      <c r="E13" s="118"/>
      <c r="F13" s="120"/>
    </row>
    <row r="14" spans="1:7" s="89" customFormat="1" hidden="1">
      <c r="A14" s="114"/>
      <c r="B14" s="116"/>
      <c r="C14" s="122"/>
      <c r="D14" s="116"/>
      <c r="E14" s="118"/>
      <c r="F14" s="117"/>
    </row>
    <row r="15" spans="1:7" ht="34.5" customHeight="1">
      <c r="A15" s="91" t="s">
        <v>238</v>
      </c>
      <c r="B15" s="92" t="s">
        <v>239</v>
      </c>
      <c r="C15" s="93">
        <f>C16+C17</f>
        <v>1</v>
      </c>
      <c r="D15" s="130" t="str">
        <f>IF(SUBTOTAL(3,C11:C14)=SUBTOTAL(103,C11:C14),'Summary and sign-off'!$A$47,'Summary and sign-off'!$A$48)</f>
        <v>Check - there are no hidden rows with data</v>
      </c>
      <c r="E15" s="201" t="str">
        <f>IF('Summary and sign-off'!F59='Summary and sign-off'!F53,'Summary and sign-off'!A51,'Summary and sign-off'!A49)</f>
        <v>Check - each entry provides sufficient information</v>
      </c>
      <c r="F15" s="201"/>
      <c r="G15" s="89"/>
    </row>
    <row r="16" spans="1:7" ht="25.5" customHeight="1">
      <c r="A16" s="94"/>
      <c r="B16" s="95" t="s">
        <v>99</v>
      </c>
      <c r="C16" s="96">
        <f>COUNTIF(C11:C14,'Summary and sign-off'!A44)</f>
        <v>1</v>
      </c>
      <c r="D16" s="19"/>
      <c r="E16" s="20"/>
      <c r="F16" s="21"/>
    </row>
    <row r="17" spans="1:6" ht="25.5" customHeight="1">
      <c r="A17" s="94"/>
      <c r="B17" s="95" t="s">
        <v>100</v>
      </c>
      <c r="C17" s="96">
        <f>COUNTIF(C11:C14,'Summary and sign-off'!A45)</f>
        <v>0</v>
      </c>
      <c r="D17" s="19"/>
      <c r="E17" s="20"/>
      <c r="F17" s="21"/>
    </row>
    <row r="18" spans="1:6">
      <c r="A18" s="22"/>
      <c r="B18" s="23"/>
      <c r="C18" s="22"/>
      <c r="D18" s="24"/>
      <c r="E18" s="24"/>
      <c r="F18" s="22"/>
    </row>
    <row r="19" spans="1:6">
      <c r="A19" s="23" t="s">
        <v>225</v>
      </c>
      <c r="B19" s="23"/>
      <c r="C19" s="23"/>
      <c r="D19" s="23"/>
      <c r="E19" s="23"/>
      <c r="F19" s="23"/>
    </row>
    <row r="20" spans="1:6" ht="12.6" customHeight="1">
      <c r="A20" s="25" t="s">
        <v>199</v>
      </c>
      <c r="B20" s="22"/>
      <c r="C20" s="22"/>
      <c r="D20" s="22"/>
      <c r="E20" s="22"/>
      <c r="F20" s="26"/>
    </row>
    <row r="21" spans="1:6">
      <c r="A21" s="25" t="s">
        <v>82</v>
      </c>
      <c r="B21" s="27"/>
      <c r="C21" s="28"/>
      <c r="D21" s="28"/>
      <c r="E21" s="28"/>
      <c r="F21" s="29"/>
    </row>
    <row r="22" spans="1:6">
      <c r="A22" s="25" t="s">
        <v>240</v>
      </c>
      <c r="B22" s="30"/>
      <c r="C22" s="30"/>
      <c r="D22" s="30"/>
      <c r="E22" s="30"/>
      <c r="F22" s="30"/>
    </row>
    <row r="23" spans="1:6" ht="12.75" customHeight="1">
      <c r="A23" s="25" t="s">
        <v>241</v>
      </c>
      <c r="B23" s="22"/>
      <c r="C23" s="22"/>
      <c r="D23" s="22"/>
      <c r="E23" s="22"/>
      <c r="F23" s="22"/>
    </row>
    <row r="24" spans="1:6" ht="12.95" customHeight="1">
      <c r="A24" s="31" t="s">
        <v>242</v>
      </c>
      <c r="B24" s="32"/>
      <c r="C24" s="32"/>
      <c r="D24" s="32"/>
      <c r="E24" s="32"/>
      <c r="F24" s="32"/>
    </row>
    <row r="25" spans="1:6">
      <c r="A25" s="33" t="s">
        <v>243</v>
      </c>
      <c r="B25" s="34"/>
      <c r="C25" s="29"/>
      <c r="D25" s="29"/>
      <c r="E25" s="29"/>
      <c r="F25" s="29"/>
    </row>
    <row r="26" spans="1:6" ht="12.75" customHeight="1">
      <c r="A26" s="33" t="s">
        <v>215</v>
      </c>
      <c r="B26" s="25"/>
      <c r="C26" s="35"/>
      <c r="D26" s="35"/>
      <c r="E26" s="35"/>
      <c r="F26" s="35"/>
    </row>
    <row r="27" spans="1:6" ht="12.75" customHeight="1">
      <c r="A27" s="25"/>
      <c r="B27" s="25"/>
      <c r="C27" s="35"/>
      <c r="D27" s="35"/>
      <c r="E27" s="35"/>
      <c r="F27" s="35"/>
    </row>
    <row r="28" spans="1:6" ht="12.75" hidden="1" customHeight="1">
      <c r="A28" s="25"/>
      <c r="B28" s="25"/>
      <c r="C28" s="35"/>
      <c r="D28" s="35"/>
      <c r="E28" s="35"/>
      <c r="F28" s="35"/>
    </row>
    <row r="29" spans="1:6" hidden="1"/>
    <row r="30" spans="1:6" hidden="1"/>
    <row r="31" spans="1:6" hidden="1">
      <c r="A31" s="23"/>
      <c r="B31" s="23"/>
      <c r="C31" s="23"/>
      <c r="D31" s="23"/>
      <c r="E31" s="23"/>
      <c r="F31" s="23"/>
    </row>
    <row r="32" spans="1:6" hidden="1">
      <c r="A32" s="23"/>
      <c r="B32" s="23"/>
      <c r="C32" s="23"/>
      <c r="D32" s="23"/>
      <c r="E32" s="23"/>
      <c r="F32" s="23"/>
    </row>
    <row r="33" spans="1:6" hidden="1">
      <c r="A33" s="23"/>
      <c r="B33" s="23"/>
      <c r="C33" s="23"/>
      <c r="D33" s="23"/>
      <c r="E33" s="23"/>
      <c r="F33" s="23"/>
    </row>
    <row r="34" spans="1:6" hidden="1">
      <c r="A34" s="23"/>
      <c r="B34" s="23"/>
      <c r="C34" s="23"/>
      <c r="D34" s="23"/>
      <c r="E34" s="23"/>
      <c r="F34" s="23"/>
    </row>
    <row r="35" spans="1:6" hidden="1">
      <c r="A35" s="23"/>
      <c r="B35" s="23"/>
      <c r="C35" s="23"/>
      <c r="D35" s="23"/>
      <c r="E35" s="23"/>
      <c r="F35" s="23"/>
    </row>
    <row r="36" spans="1:6" hidden="1"/>
    <row r="37" spans="1:6" hidden="1"/>
    <row r="38" spans="1:6" hidden="1"/>
    <row r="39" spans="1:6" hidden="1"/>
    <row r="40" spans="1:6" hidden="1"/>
    <row r="41" spans="1:6" hidden="1"/>
    <row r="42" spans="1:6" hidden="1"/>
    <row r="43" spans="1:6" hidden="1"/>
    <row r="44" spans="1:6" hidden="1"/>
    <row r="45" spans="1:6" hidden="1"/>
    <row r="46" spans="1:6" hidden="1"/>
    <row r="47" spans="1:6" hidden="1"/>
    <row r="48" spans="1:6" hidden="1"/>
    <row r="49" hidden="1"/>
    <row r="50" hidden="1"/>
    <row r="51" hidden="1"/>
    <row r="52" hidden="1"/>
    <row r="53" hidden="1"/>
    <row r="54" hidden="1"/>
    <row r="55" hidden="1"/>
    <row r="56"/>
    <row r="57"/>
    <row r="58"/>
    <row r="59"/>
    <row r="60"/>
    <row r="61"/>
    <row r="62"/>
    <row r="63"/>
    <row r="64"/>
    <row r="65"/>
  </sheetData>
  <sheetProtection sheet="1" formatCells="0" insertRows="0" deleteRows="0"/>
  <mergeCells count="10">
    <mergeCell ref="E15:F15"/>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sign-off'!$A$44:$A$45</xm:f>
          </x14:formula1>
          <xm:sqref>C11:C14</xm:sqref>
        </x14:dataValidation>
        <x14:dataValidation type="list" errorStyle="information" operator="greaterThan" allowBlank="1" showInputMessage="1" prompt="Provide specific $ value if possible" xr:uid="{00000000-0002-0000-0500-000003000000}">
          <x14:formula1>
            <xm:f>'Summary and sign-off'!$A$38:$A$43</xm:f>
          </x14:formula1>
          <xm:sqref>E11:E14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9936c5b-ab75-462c-b8a8-a26cadb48d73" ContentTypeId="0x010100EEDECCE189EEE64CBD4130801EEA33A2"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Document" ma:contentTypeID="0x010100EEDECCE189EEE64CBD4130801EEA33A20034734F8CD2634C4C9A9A66DF3F480732" ma:contentTypeVersion="21" ma:contentTypeDescription="Standard Electronic Document" ma:contentTypeScope="" ma:versionID="6e5ac0b39e0bdbbcdb50da69ddf2e8af">
  <xsd:schema xmlns:xsd="http://www.w3.org/2001/XMLSchema" xmlns:xs="http://www.w3.org/2001/XMLSchema" xmlns:p="http://schemas.microsoft.com/office/2006/metadata/properties" xmlns:ns2="b221c1bd-de38-4b24-a0f3-1dffb5664ca3" xmlns:ns3="ac9ea57b-4aea-4ea0-b31e-ea2e4be93cc7" xmlns:ns4="5bc4945e-78a5-4f92-8ec1-fb99b402476e" xmlns:ns5="9bc3d398-3137-4047-b55a-a89119a3576f" targetNamespace="http://schemas.microsoft.com/office/2006/metadata/properties" ma:root="true" ma:fieldsID="be4a0dffee2d209c1c91f50ed3bcb070" ns2:_="" ns3:_="" ns4:_="" ns5:_="">
    <xsd:import namespace="b221c1bd-de38-4b24-a0f3-1dffb5664ca3"/>
    <xsd:import namespace="ac9ea57b-4aea-4ea0-b31e-ea2e4be93cc7"/>
    <xsd:import namespace="5bc4945e-78a5-4f92-8ec1-fb99b402476e"/>
    <xsd:import namespace="9bc3d398-3137-4047-b55a-a89119a3576f"/>
    <xsd:element name="properties">
      <xsd:complexType>
        <xsd:sequence>
          <xsd:element name="documentManagement">
            <xsd:complexType>
              <xsd:all>
                <xsd:element ref="ns2:Know-How_Type"/>
                <xsd:element ref="ns2:PRA_Type" minOccurs="0"/>
                <xsd:element ref="ns2:Aggregation_Status" minOccurs="0"/>
                <xsd:element ref="ns2:Narrative" minOccurs="0"/>
                <xsd:element ref="ns2:Related_People" minOccurs="0"/>
                <xsd:element ref="ns2:RecordID" minOccurs="0"/>
                <xsd:element ref="ns2:Record_Type"/>
                <xsd:element ref="ns2:Read_Only_Status" minOccurs="0"/>
                <xsd:element ref="ns2:Authoritative_Version" minOccurs="0"/>
                <xsd:element ref="ns2:PRA_Text_1" minOccurs="0"/>
                <xsd:element ref="ns2:PRA_Text_2" minOccurs="0"/>
                <xsd:element ref="ns2:PRA_Text_3" minOccurs="0"/>
                <xsd:element ref="ns2:PRA_Text_4" minOccurs="0"/>
                <xsd:element ref="ns2:PRA_Text_5" minOccurs="0"/>
                <xsd:element ref="ns2:PRA_Date_1" minOccurs="0"/>
                <xsd:element ref="ns2:PRA_Date_2" minOccurs="0"/>
                <xsd:element ref="ns2:PRA_Date_3" minOccurs="0"/>
                <xsd:element ref="ns2:PRA_Date_Trigger" minOccurs="0"/>
                <xsd:element ref="ns2:PRA_Date_Disposal" minOccurs="0"/>
                <xsd:element ref="ns2:Target_Audience"/>
                <xsd:element ref="ns2:Original_Document" minOccurs="0"/>
                <xsd:element ref="ns3:Key_x0020_Words" minOccurs="0"/>
                <xsd:element ref="ns2:Document_x0020_Type" minOccurs="0"/>
                <xsd:element ref="ns2:Function" minOccurs="0"/>
                <xsd:element ref="ns3:Activity" minOccurs="0"/>
                <xsd:element ref="ns3:Date" minOccurs="0"/>
                <xsd:element ref="ns3:FunctionGroup" minOccurs="0"/>
                <xsd:element ref="ns3:Project" minOccurs="0"/>
                <xsd:element ref="ns3:CategoryName" minOccurs="0"/>
                <xsd:element ref="ns3:Case" minOccurs="0"/>
                <xsd:element ref="ns3:CategoryValue" minOccurs="0"/>
                <xsd:element ref="ns3:Volume" minOccurs="0"/>
                <xsd:element ref="ns3:Subactivity" minOccurs="0"/>
                <xsd:element ref="ns3:MediaServiceMetadata" minOccurs="0"/>
                <xsd:element ref="ns3:MediaServiceFastMetadata" minOccurs="0"/>
                <xsd:element ref="ns4:SharedWithUsers" minOccurs="0"/>
                <xsd:element ref="ns4:SharedWithDetails"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1c1bd-de38-4b24-a0f3-1dffb5664ca3" elementFormDefault="qualified">
    <xsd:import namespace="http://schemas.microsoft.com/office/2006/documentManagement/types"/>
    <xsd:import namespace="http://schemas.microsoft.com/office/infopath/2007/PartnerControls"/>
    <xsd:element name="Know-How_Type" ma:index="2" ma:displayName="Know-How Type" ma:default="NA" ma:format="Dropdown" ma:internalName="KnowHowType" ma:readOnly="false">
      <xsd:simpleType>
        <xsd:union memberTypes="dms:Text">
          <xsd:simpleType>
            <xsd:restriction base="dms:Choice">
              <xsd:enumeration value="NA"/>
              <xsd:enumeration value="FAQ"/>
              <xsd:enumeration value="Tall Poppy"/>
              <xsd:enumeration value="Topic"/>
              <xsd:enumeration value="Who"/>
            </xsd:restriction>
          </xsd:simpleType>
        </xsd:union>
      </xsd:simpleType>
    </xsd:element>
    <xsd:element name="PRA_Type" ma:index="3" nillable="true" ma:displayName="PRA Type" ma:default="Doc" ma:internalName="PRAType" ma:readOnly="false">
      <xsd:simpleType>
        <xsd:restriction base="dms:Text"/>
      </xsd:simpleType>
    </xsd:element>
    <xsd:element name="Aggregation_Status" ma:index="4" nillable="true" ma:displayName="Aggregation Status" ma:default="Normal" ma:format="Dropdown"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Narrative" ma:index="5" nillable="true" ma:displayName="Narrative" ma:internalName="Narrative" ma:readOnly="false">
      <xsd:simpleType>
        <xsd:restriction base="dms:Note">
          <xsd:maxLength value="255"/>
        </xsd:restriction>
      </xsd:simpleType>
    </xsd:element>
    <xsd:element name="Related_People" ma:index="6" nillable="true" ma:displayName="Related People" ma:list="UserInfo" ma:SearchPeopleOnly="false"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ordID" ma:index="7" nillable="true" ma:displayName="RecordID" ma:internalName="RecordID" ma:readOnly="true">
      <xsd:simpleType>
        <xsd:restriction base="dms:Text"/>
      </xsd:simpleType>
    </xsd:element>
    <xsd:element name="Record_Type" ma:index="8" ma:displayName="Business Value" ma:default="Normal" ma:format="Dropdown" ma:internalName="RecordType" ma:readOnly="false">
      <xsd:simpleType>
        <xsd:union memberTypes="dms:Text">
          <xsd:simpleType>
            <xsd:restriction base="dms:Choice">
              <xsd:enumeration value="Housekeeping"/>
              <xsd:enumeration value="Long Term Value"/>
              <xsd:enumeration value="Superseded"/>
              <xsd:enumeration value="Normal"/>
              <xsd:enumeration value="Cancelled"/>
              <xsd:enumeration value="Deleted"/>
            </xsd:restriction>
          </xsd:simpleType>
        </xsd:union>
      </xsd:simpleType>
    </xsd:element>
    <xsd:element name="Read_Only_Status" ma:index="9" nillable="true" ma:displayName="Read Only Status" ma:default="Open" ma:format="Dropdown" ma:internalName="ReadOnlyStatus" ma:readOnly="false">
      <xsd:simpleType>
        <xsd:restriction base="dms:Choice">
          <xsd:enumeration value="Open"/>
          <xsd:enumeration value="Document"/>
          <xsd:enumeration value="Document and Metadata"/>
        </xsd:restriction>
      </xsd:simpleType>
    </xsd:element>
    <xsd:element name="Authoritative_Version" ma:index="10" nillable="true" ma:displayName="Authoritative Version" ma:default="0" ma:internalName="AuthoritativeVersion" ma:readOnly="false">
      <xsd:simpleType>
        <xsd:restriction base="dms:Boolean"/>
      </xsd:simpleType>
    </xsd:element>
    <xsd:element name="PRA_Text_1" ma:index="11" nillable="true" ma:displayName="PRA Text 1" ma:internalName="PraText1" ma:readOnly="false">
      <xsd:simpleType>
        <xsd:restriction base="dms:Text"/>
      </xsd:simpleType>
    </xsd:element>
    <xsd:element name="PRA_Text_2" ma:index="12" nillable="true" ma:displayName="PRA Text 2" ma:internalName="PraText2" ma:readOnly="false">
      <xsd:simpleType>
        <xsd:restriction base="dms:Text"/>
      </xsd:simpleType>
    </xsd:element>
    <xsd:element name="PRA_Text_3" ma:index="13" nillable="true" ma:displayName="PRA Text 3" ma:internalName="PraText3" ma:readOnly="false">
      <xsd:simpleType>
        <xsd:restriction base="dms:Text"/>
      </xsd:simpleType>
    </xsd:element>
    <xsd:element name="PRA_Text_4" ma:index="14" nillable="true" ma:displayName="PRA Text 4" ma:internalName="PraText4" ma:readOnly="false">
      <xsd:simpleType>
        <xsd:restriction base="dms:Text"/>
      </xsd:simpleType>
    </xsd:element>
    <xsd:element name="PRA_Text_5" ma:index="15" nillable="true" ma:displayName="PRA Text 5" ma:internalName="PraText5" ma:readOnly="false">
      <xsd:simpleType>
        <xsd:restriction base="dms:Text"/>
      </xsd:simpleType>
    </xsd:element>
    <xsd:element name="PRA_Date_1" ma:index="16" nillable="true" ma:displayName="PRA Date 1" ma:format="DateTime" ma:internalName="PraDate1" ma:readOnly="false">
      <xsd:simpleType>
        <xsd:restriction base="dms:DateTime"/>
      </xsd:simpleType>
    </xsd:element>
    <xsd:element name="PRA_Date_2" ma:index="17" nillable="true" ma:displayName="PRA Date 2" ma:format="DateTime" ma:internalName="PraDate2" ma:readOnly="false">
      <xsd:simpleType>
        <xsd:restriction base="dms:DateTime"/>
      </xsd:simpleType>
    </xsd:element>
    <xsd:element name="PRA_Date_3" ma:index="18" nillable="true" ma:displayName="PRA Date 3" ma:format="DateTime" ma:internalName="PraDate3" ma:readOnly="false">
      <xsd:simpleType>
        <xsd:restriction base="dms:DateTime"/>
      </xsd:simpleType>
    </xsd:element>
    <xsd:element name="PRA_Date_Trigger" ma:index="19" nillable="true" ma:displayName="PRA Date Trigger" ma:format="DateTime" ma:internalName="PraDateTrigger" ma:readOnly="false">
      <xsd:simpleType>
        <xsd:restriction base="dms:DateTime"/>
      </xsd:simpleType>
    </xsd:element>
    <xsd:element name="PRA_Date_Disposal" ma:index="20" nillable="true" ma:displayName="PRA Date Disposal" ma:format="DateTime" ma:internalName="PraDateDisposal" ma:readOnly="false">
      <xsd:simpleType>
        <xsd:restriction base="dms:DateTime"/>
      </xsd:simpleType>
    </xsd:element>
    <xsd:element name="Target_Audience" ma:index="24" ma:displayName="Target Audience" ma:default="Internal" ma:format="RadioButtons" ma:hidden="true" ma:internalName="TargetAudience" ma:readOnly="false">
      <xsd:simpleType>
        <xsd:restriction base="dms:Choice">
          <xsd:enumeration value="Internal"/>
          <xsd:enumeration value="External"/>
        </xsd:restriction>
      </xsd:simpleType>
    </xsd:element>
    <xsd:element name="Original_Document" ma:index="26" nillable="true" ma:displayName="Original Document" ma:hidden="true" ma:internalName="OriginalDocument" ma:readOnly="false">
      <xsd:simpleType>
        <xsd:restriction base="dms:Text"/>
      </xsd:simpleType>
    </xsd:element>
    <xsd:element name="Document_x0020_Type" ma:index="30" nillable="true" ma:displayName="Document Type" ma:description="what type of documentation is being generated" ma:format="Dropdown" ma:internalName="Document_x0020_Type" ma:readOnly="false">
      <xsd:simpleType>
        <xsd:restriction base="dms:Choice">
          <xsd:enumeration value="APPLICATION, certificate, consent related"/>
          <xsd:enumeration value="CONTRACT, Variation, Agreement"/>
          <xsd:enumeration value="CORRESPONDENCE"/>
          <xsd:enumeration value="DRAWING, Plan, Map, Title"/>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Law, procedure"/>
          <xsd:enumeration value="SERVICE REQUEST related"/>
          <xsd:enumeration value="SUBMISSION"/>
          <xsd:enumeration value="SPECIFICATION or standard"/>
          <xsd:enumeration value="SUPPLIER PRODUCT Info"/>
          <xsd:enumeration value="TEMPLATE, Checklist or Form"/>
          <xsd:enumeration value="THIRD PARTY reference material"/>
        </xsd:restriction>
      </xsd:simpleType>
    </xsd:element>
    <xsd:element name="Function" ma:index="31" nillable="true" ma:displayName="Function" ma:description="IA structures - business functional" ma:format="Dropdown" ma:internalName="Function" ma:readOnly="false">
      <xsd:simpleType>
        <xsd:restriction base="dms:Choice">
          <xsd:enumeration value="Accountability and Reporting"/>
          <xsd:enumeration value="Board"/>
          <xsd:enumeration value="Communications"/>
          <xsd:enumeration value="Corporate"/>
          <xsd:enumeration value="Information Technology"/>
          <xsd:enumeration value="Operations"/>
          <xsd:enumeration value="Partnerships"/>
          <xsd:enumeration value="Policies"/>
          <xsd:enumeration value="Projects"/>
          <xsd:enumeration value="Strategic Planning"/>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c9ea57b-4aea-4ea0-b31e-ea2e4be93cc7" elementFormDefault="qualified">
    <xsd:import namespace="http://schemas.microsoft.com/office/2006/documentManagement/types"/>
    <xsd:import namespace="http://schemas.microsoft.com/office/infopath/2007/PartnerControls"/>
    <xsd:element name="Key_x0020_Words" ma:index="29" nillable="true" ma:displayName="Key Words" ma:description="Please add name of Committees" ma:internalName="Key_x0020_Words" ma:readOnly="false">
      <xsd:complexType>
        <xsd:complexContent>
          <xsd:extension base="dms:MultiChoiceFillIn">
            <xsd:sequence>
              <xsd:element name="Value" maxOccurs="unbounded" minOccurs="0" nillable="true">
                <xsd:simpleType>
                  <xsd:union memberTypes="dms:Text">
                    <xsd:simpleType>
                      <xsd:restriction base="dms:Choice">
                        <xsd:enumeration value="Board"/>
                      </xsd:restriction>
                    </xsd:simpleType>
                  </xsd:union>
                </xsd:simpleType>
              </xsd:element>
            </xsd:sequence>
          </xsd:extension>
        </xsd:complexContent>
      </xsd:complexType>
    </xsd:element>
    <xsd:element name="Activity" ma:index="32" nillable="true" ma:displayName="Activity" ma:default="Finance" ma:description="update with related activities" ma:format="RadioButtons" ma:internalName="Activity" ma:readOnly="false">
      <xsd:simpleType>
        <xsd:restriction base="dms:Choice">
          <xsd:enumeration value="Finance"/>
        </xsd:restriction>
      </xsd:simpleType>
    </xsd:element>
    <xsd:element name="Date" ma:index="33" nillable="true" ma:displayName="Date" ma:format="DateTime" ma:hidden="true" ma:internalName="ILDate" ma:readOnly="false">
      <xsd:simpleType>
        <xsd:restriction base="dms:DateTime"/>
      </xsd:simpleType>
    </xsd:element>
    <xsd:element name="FunctionGroup" ma:index="34" nillable="true" ma:displayName="Function Group" ma:default="NA" ma:format="RadioButtons" ma:hidden="true" ma:internalName="FunctionGroup" ma:readOnly="false">
      <xsd:simpleType>
        <xsd:union memberTypes="dms:Text">
          <xsd:simpleType>
            <xsd:restriction base="dms:Choice">
              <xsd:enumeration value="NA"/>
            </xsd:restriction>
          </xsd:simpleType>
        </xsd:union>
      </xsd:simpleType>
    </xsd:element>
    <xsd:element name="Project" ma:index="35" nillable="true" ma:displayName="Project" ma:default="NA" ma:format="RadioButtons" ma:hidden="true" ma:internalName="Project" ma:readOnly="false">
      <xsd:simpleType>
        <xsd:union memberTypes="dms:Text">
          <xsd:simpleType>
            <xsd:restriction base="dms:Choice">
              <xsd:enumeration value="NA"/>
            </xsd:restriction>
          </xsd:simpleType>
        </xsd:union>
      </xsd:simpleType>
    </xsd:element>
    <xsd:element name="CategoryName" ma:index="36" nillable="true" ma:displayName="Category Name" ma:default="NA" ma:format="RadioButtons" ma:hidden="true" ma:internalName="CategoryName" ma:readOnly="false">
      <xsd:simpleType>
        <xsd:union memberTypes="dms:Text">
          <xsd:simpleType>
            <xsd:restriction base="dms:Choice">
              <xsd:enumeration value="NA"/>
            </xsd:restriction>
          </xsd:simpleType>
        </xsd:union>
      </xsd:simpleType>
    </xsd:element>
    <xsd:element name="Case" ma:index="37" nillable="true" ma:displayName="Case" ma:format="RadioButtons" ma:hidden="true" ma:internalName="Case" ma:readOnly="false">
      <xsd:simpleType>
        <xsd:union memberTypes="dms:Text">
          <xsd:simpleType>
            <xsd:restriction base="dms:Choice">
              <xsd:enumeration value="NA"/>
            </xsd:restriction>
          </xsd:simpleType>
        </xsd:union>
      </xsd:simpleType>
    </xsd:element>
    <xsd:element name="CategoryValue" ma:index="38" nillable="true" ma:displayName="Category Value" ma:format="RadioButtons" ma:hidden="true" ma:internalName="CategoryValue" ma:readOnly="false">
      <xsd:simpleType>
        <xsd:union memberTypes="dms:Text">
          <xsd:simpleType>
            <xsd:restriction base="dms:Choice">
              <xsd:enumeration value="NA"/>
            </xsd:restriction>
          </xsd:simpleType>
        </xsd:union>
      </xsd:simpleType>
    </xsd:element>
    <xsd:element name="Volume" ma:index="39" nillable="true" ma:displayName="Volume" ma:default="NA" ma:format="RadioButtons" ma:hidden="true" ma:internalName="Volume" ma:readOnly="false">
      <xsd:simpleType>
        <xsd:union memberTypes="dms:Text">
          <xsd:simpleType>
            <xsd:restriction base="dms:Choice">
              <xsd:enumeration value="NA"/>
            </xsd:restriction>
          </xsd:simpleType>
        </xsd:union>
      </xsd:simpleType>
    </xsd:element>
    <xsd:element name="Subactivity" ma:index="40" nillable="true" ma:displayName="Subactivity" ma:default="Corporate Financial Reporting" ma:description="update with related subactivities, if applicable" ma:format="RadioButtons" ma:internalName="Subactivity" ma:readOnly="false">
      <xsd:simpleType>
        <xsd:union memberTypes="dms:Text">
          <xsd:simpleType>
            <xsd:restriction base="dms:Choice">
              <xsd:enumeration value="Corporate Financial Reporting"/>
            </xsd:restriction>
          </xsd:simpleType>
        </xsd:union>
      </xsd:simpleType>
    </xsd:element>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4945e-78a5-4f92-8ec1-fb99b402476e" elementFormDefault="qualified">
    <xsd:import namespace="http://schemas.microsoft.com/office/2006/documentManagement/types"/>
    <xsd:import namespace="http://schemas.microsoft.com/office/infopath/2007/PartnerControls"/>
    <xsd:element name="SharedWithUsers" ma:index="4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c3d398-3137-4047-b55a-a89119a3576f" elementFormDefault="qualified">
    <xsd:import namespace="http://schemas.microsoft.com/office/2006/documentManagement/types"/>
    <xsd:import namespace="http://schemas.microsoft.com/office/infopath/2007/PartnerControls"/>
    <xsd:element name="_dlc_DocId" ma:index="45" nillable="true" ma:displayName="Document ID Value" ma:description="The value of the document ID assigned to this item." ma:internalName="_dlc_DocId" ma:readOnly="true">
      <xsd:simpleType>
        <xsd:restriction base="dms:Text"/>
      </xsd:simple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A_Date_Disposal xmlns="b221c1bd-de38-4b24-a0f3-1dffb5664ca3" xsi:nil="true"/>
    <Target_Audience xmlns="b221c1bd-de38-4b24-a0f3-1dffb5664ca3">Internal</Target_Audience>
    <PRA_Text_3 xmlns="b221c1bd-de38-4b24-a0f3-1dffb5664ca3" xsi:nil="true"/>
    <PRA_Date_Trigger xmlns="b221c1bd-de38-4b24-a0f3-1dffb5664ca3" xsi:nil="true"/>
    <Know-How_Type xmlns="b221c1bd-de38-4b24-a0f3-1dffb5664ca3">NA</Know-How_Type>
    <Authoritative_Version xmlns="b221c1bd-de38-4b24-a0f3-1dffb5664ca3">false</Authoritative_Version>
    <Function xmlns="b221c1bd-de38-4b24-a0f3-1dffb5664ca3">Corporate</Function>
    <PRA_Date_3 xmlns="b221c1bd-de38-4b24-a0f3-1dffb5664ca3" xsi:nil="true"/>
    <PRA_Type xmlns="b221c1bd-de38-4b24-a0f3-1dffb5664ca3">Doc</PRA_Type>
    <Aggregation_Status xmlns="b221c1bd-de38-4b24-a0f3-1dffb5664ca3">Normal</Aggregation_Status>
    <PRA_Text_1 xmlns="b221c1bd-de38-4b24-a0f3-1dffb5664ca3" xsi:nil="true"/>
    <PRA_Text_4 xmlns="b221c1bd-de38-4b24-a0f3-1dffb5664ca3" xsi:nil="true"/>
    <PRA_Date_2 xmlns="b221c1bd-de38-4b24-a0f3-1dffb5664ca3" xsi:nil="true"/>
    <Related_People xmlns="b221c1bd-de38-4b24-a0f3-1dffb5664ca3">
      <UserInfo>
        <DisplayName/>
        <AccountId xsi:nil="true"/>
        <AccountType/>
      </UserInfo>
    </Related_People>
    <Record_Type xmlns="b221c1bd-de38-4b24-a0f3-1dffb5664ca3">Normal</Record_Type>
    <Read_Only_Status xmlns="b221c1bd-de38-4b24-a0f3-1dffb5664ca3">Open</Read_Only_Status>
    <PRA_Text_5 xmlns="b221c1bd-de38-4b24-a0f3-1dffb5664ca3" xsi:nil="true"/>
    <PRA_Date_1 xmlns="b221c1bd-de38-4b24-a0f3-1dffb5664ca3" xsi:nil="true"/>
    <Narrative xmlns="b221c1bd-de38-4b24-a0f3-1dffb5664ca3" xsi:nil="true"/>
    <PRA_Text_2 xmlns="b221c1bd-de38-4b24-a0f3-1dffb5664ca3" xsi:nil="true"/>
    <Original_Document xmlns="b221c1bd-de38-4b24-a0f3-1dffb5664ca3" xsi:nil="true"/>
    <Document_x0020_Type xmlns="b221c1bd-de38-4b24-a0f3-1dffb5664ca3" xsi:nil="true"/>
    <Key_x0020_Words xmlns="ac9ea57b-4aea-4ea0-b31e-ea2e4be93cc7"/>
    <Case xmlns="ac9ea57b-4aea-4ea0-b31e-ea2e4be93cc7" xsi:nil="true"/>
    <Activity xmlns="ac9ea57b-4aea-4ea0-b31e-ea2e4be93cc7">Finance</Activity>
    <CategoryValue xmlns="ac9ea57b-4aea-4ea0-b31e-ea2e4be93cc7" xsi:nil="true"/>
    <Volume xmlns="ac9ea57b-4aea-4ea0-b31e-ea2e4be93cc7">NA</Volume>
    <Project xmlns="ac9ea57b-4aea-4ea0-b31e-ea2e4be93cc7">NA</Project>
    <Subactivity xmlns="ac9ea57b-4aea-4ea0-b31e-ea2e4be93cc7">Corporate Financial Reporting</Subactivity>
    <CategoryName xmlns="ac9ea57b-4aea-4ea0-b31e-ea2e4be93cc7">NA</CategoryName>
    <FunctionGroup xmlns="ac9ea57b-4aea-4ea0-b31e-ea2e4be93cc7">NA</FunctionGroup>
    <_dlc_DocId xmlns="9bc3d398-3137-4047-b55a-a89119a3576f">7W3F6WU46REU-1615711470-206</_dlc_DocId>
    <_dlc_DocIdUrl xmlns="9bc3d398-3137-4047-b55a-a89119a3576f">
      <Url>https://nzwac.sharepoint.com/sites/corporate-mgt/Finance/_layouts/15/DocIdRedir.aspx?ID=7W3F6WU46REU-1615711470-206</Url>
      <Description>7W3F6WU46REU-1615711470-206</Description>
    </_dlc_DocIdUrl>
    <_dlc_DocIdPersistId xmlns="9bc3d398-3137-4047-b55a-a89119a3576f" xsi:nil="true"/>
    <Date xmlns="ac9ea57b-4aea-4ea0-b31e-ea2e4be93cc7"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0BB355-1943-45AA-8770-AF1237951ACB}"/>
</file>

<file path=customXml/itemProps2.xml><?xml version="1.0" encoding="utf-8"?>
<ds:datastoreItem xmlns:ds="http://schemas.openxmlformats.org/officeDocument/2006/customXml" ds:itemID="{6C6A401E-B983-48F3-ADF0-8594D7EE483B}"/>
</file>

<file path=customXml/itemProps3.xml><?xml version="1.0" encoding="utf-8"?>
<ds:datastoreItem xmlns:ds="http://schemas.openxmlformats.org/officeDocument/2006/customXml" ds:itemID="{7A16E761-133A-48D9-840D-7D01945D944C}"/>
</file>

<file path=customXml/itemProps4.xml><?xml version="1.0" encoding="utf-8"?>
<ds:datastoreItem xmlns:ds="http://schemas.openxmlformats.org/officeDocument/2006/customXml" ds:itemID="{F579D7F4-D0D7-4BCB-BBEA-E7C37A64913E}"/>
</file>

<file path=customXml/itemProps5.xml><?xml version="1.0" encoding="utf-8"?>
<ds:datastoreItem xmlns:ds="http://schemas.openxmlformats.org/officeDocument/2006/customXml" ds:itemID="{BDB330F1-F85E-4C1B-9237-2E709E142964}"/>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2020-07-23T23:12:14Z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0x010100EEDECCE189EEE64CBD4130801EEA33A20034734F8CD2634C4C9A9A66DF3F480732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_dlc_DocIdItemGuid">
    <vt:lpwstr>bcc21d07-fb18-4a8e-a546-2303c7f4d58c</vt:lpwstr>
  </property>
  <property fmtid="{D5CDD505-2E9C-101B-9397-08002B2CF9AE}" pid="8" name="PhysicalLocation">
    <vt:lpwstr/>
  </property>
  <property fmtid="{D5CDD505-2E9C-101B-9397-08002B2CF9AE}" pid="9" name="ILFrom">
    <vt:lpwstr/>
  </property>
  <property fmtid="{D5CDD505-2E9C-101B-9397-08002B2CF9AE}" pid="10" name="ClassDesc">
    <vt:lpwstr/>
  </property>
  <property fmtid="{D5CDD505-2E9C-101B-9397-08002B2CF9AE}" pid="11" name="Class">
    <vt:lpwstr/>
  </property>
  <property fmtid="{D5CDD505-2E9C-101B-9397-08002B2CF9AE}" pid="12" name="DocumentSetDescription">
    <vt:lpwstr/>
  </property>
  <property fmtid="{D5CDD505-2E9C-101B-9397-08002B2CF9AE}" pid="13" name="RelatedRecord">
    <vt:lpwstr/>
  </property>
  <property fmtid="{D5CDD505-2E9C-101B-9397-08002B2CF9AE}" pid="14" name="ActionOutcome">
    <vt:lpwstr/>
  </property>
  <property fmtid="{D5CDD505-2E9C-101B-9397-08002B2CF9AE}" pid="15" name="To">
    <vt:lpwstr/>
  </property>
  <property fmtid="{D5CDD505-2E9C-101B-9397-08002B2CF9AE}" pid="16" name="UserAction">
    <vt:lpwstr/>
  </property>
  <property fmtid="{D5CDD505-2E9C-101B-9397-08002B2CF9AE}" pid="17" name="WorkflowCalled">
    <vt:lpwstr/>
  </property>
  <property fmtid="{D5CDD505-2E9C-101B-9397-08002B2CF9AE}" pid="18" name="URL">
    <vt:lpwstr/>
  </property>
</Properties>
</file>